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uellS\Desktop\"/>
    </mc:Choice>
  </mc:AlternateContent>
  <bookViews>
    <workbookView xWindow="0" yWindow="0" windowWidth="21570" windowHeight="7965"/>
  </bookViews>
  <sheets>
    <sheet name="Tabelle1" sheetId="1" r:id="rId1"/>
  </sheets>
  <definedNames>
    <definedName name="_xlnm.Print_Area" localSheetId="0">Tabelle1!$B$2:$L$45</definedName>
    <definedName name="Z_3254EB91_42CD_40D8_8DBB_9458794EC086_.wvu.PrintArea" localSheetId="0" hidden="1">Tabelle1!$B$2:$L$45</definedName>
  </definedNames>
  <calcPr calcId="162913"/>
  <customWorkbookViews>
    <customWorkbookView name="Müller, Sabrina - Persönliche Ansicht" guid="{3254EB91-42CD-40D8-8DBB-9458794EC086}" mergeInterval="0" personalView="1" maximized="1" xWindow="-8" yWindow="-8" windowWidth="1936" windowHeight="1056" activeSheetId="1"/>
  </customWorkbookViews>
</workbook>
</file>

<file path=xl/calcChain.xml><?xml version="1.0" encoding="utf-8"?>
<calcChain xmlns="http://schemas.openxmlformats.org/spreadsheetml/2006/main">
  <c r="E27" i="1" l="1"/>
  <c r="H27" i="1" s="1"/>
  <c r="E29" i="1"/>
  <c r="H29" i="1" s="1"/>
  <c r="F31" i="1" s="1"/>
  <c r="F33" i="1" s="1"/>
  <c r="F35" i="1"/>
  <c r="F37" i="1"/>
  <c r="F39" i="1" l="1"/>
  <c r="F43" i="1" s="1"/>
  <c r="K44" i="1" s="1"/>
  <c r="F41" i="1"/>
  <c r="F45" i="1" s="1"/>
  <c r="J44" i="1" s="1"/>
  <c r="L44" i="1" l="1"/>
</calcChain>
</file>

<file path=xl/comments1.xml><?xml version="1.0" encoding="utf-8"?>
<comments xmlns="http://schemas.openxmlformats.org/spreadsheetml/2006/main">
  <authors>
    <author>Friedli Désirée</author>
  </authors>
  <commentList>
    <comment ref="F14" authorId="0" shapeId="0">
      <text>
        <r>
          <rPr>
            <sz val="9"/>
            <color indexed="81"/>
            <rFont val="Tahoma"/>
            <family val="2"/>
          </rPr>
          <t>&lt; 2'500 m</t>
        </r>
      </text>
    </comment>
    <comment ref="D17" authorId="0" shapeId="0">
      <text>
        <r>
          <rPr>
            <sz val="9"/>
            <color indexed="81"/>
            <rFont val="Tahoma"/>
            <family val="2"/>
          </rPr>
          <t>Freier Standort, offenes Gelände, Nordhang, kein hoher Horizont.</t>
        </r>
      </text>
    </comment>
    <comment ref="D18" authorId="0" shapeId="0">
      <text>
        <r>
          <rPr>
            <sz val="9"/>
            <color indexed="81"/>
            <rFont val="Tahoma"/>
            <family val="2"/>
          </rPr>
          <t>Kleine bis mittlere Mulden oder flache Täler, in denen sich, vor allem im Winter, Kaltluftseen bilden oder die schattig sind. Hauptsächlich im Jura und den Alpen aber auch im Mittelland (z.B.: La-Chaux-de-Fonds, Hinterrhein und Visp).</t>
        </r>
      </text>
    </comment>
    <comment ref="D19" authorId="0" shapeId="0">
      <text>
        <r>
          <rPr>
            <sz val="9"/>
            <color indexed="81"/>
            <rFont val="Tahoma"/>
            <family val="2"/>
          </rPr>
          <t>In diese Kategorie fallen die grossen Kaltluftseen vom Oberengadin und vom Goms (z.B.: Samedan und Ulrichen).</t>
        </r>
      </text>
    </comment>
    <comment ref="D20" authorId="0" shapeId="0">
      <text>
        <r>
          <rPr>
            <sz val="9"/>
            <color indexed="81"/>
            <rFont val="Tahoma"/>
            <family val="2"/>
          </rPr>
          <t>Seeuferbereich von grösseren Seen. Der Standort sollte nicht weiter als 1 km vom Ufer entfernt sein und der See muss eine gewisse Grösse erreichen (z.B.: Pully und Lugano).</t>
        </r>
      </text>
    </comment>
    <comment ref="D21" authorId="0" shapeId="0">
      <text>
        <r>
          <rPr>
            <sz val="9"/>
            <color indexed="81"/>
            <rFont val="Tahoma"/>
            <family val="2"/>
          </rPr>
          <t>Trifft nur im Zentrum von grösseren Städten auf (mehr als 100'000 Einwohner: Genf, Lausanne, Bern, Basel, Zürich).</t>
        </r>
      </text>
    </comment>
    <comment ref="D22" authorId="0" shapeId="0">
      <text>
        <r>
          <rPr>
            <sz val="9"/>
            <color indexed="81"/>
            <rFont val="Tahoma"/>
            <family val="2"/>
          </rPr>
          <t>Nach Süden gerichteter Hang (ab ca. 10° Neigung). Hang muss sich über mindestens 100 Höhenmeter erstrecken (z.B.: Montana und Locarno-Monti). 
Standorte südlich einer grossen Stützmauer (ab ca. 5 m Höhe).</t>
        </r>
      </text>
    </comment>
    <comment ref="D23" authorId="0" shapeId="0">
      <text>
        <r>
          <rPr>
            <sz val="9"/>
            <color indexed="81"/>
            <rFont val="Tahoma"/>
            <family val="2"/>
          </rPr>
          <t>Nach Osten gerichteter Hang (ab ca. 10° Neigung). Hang muss sich über mindestens 100 Höhenmeter erstrecken (z.B.: Adelboden).</t>
        </r>
      </text>
    </comment>
    <comment ref="D24" authorId="0" shapeId="0">
      <text>
        <r>
          <rPr>
            <sz val="9"/>
            <color indexed="81"/>
            <rFont val="Tahoma"/>
            <family val="2"/>
          </rPr>
          <t>Nach Westen gerichteter Hang (ab ca. 10° Neigung). Hang muss sich über mindestens 100 Höhenmeter erstrecken (z.B.: Adelboden).</t>
        </r>
      </text>
    </comment>
    <comment ref="D25" authorId="0" shapeId="0">
      <text>
        <r>
          <rPr>
            <sz val="9"/>
            <color indexed="81"/>
            <rFont val="Tahoma"/>
            <family val="2"/>
          </rPr>
          <t>Schattige Wald- oder andere Standorte, die selbst im Sommer kaum von der Sonne beschienen werden.</t>
        </r>
      </text>
    </comment>
    <comment ref="D27" authorId="0" shapeId="0">
      <text>
        <r>
          <rPr>
            <sz val="9"/>
            <color indexed="81"/>
            <rFont val="Tahoma"/>
            <family val="2"/>
          </rPr>
          <t>Ts = a·h</t>
        </r>
        <r>
          <rPr>
            <vertAlign val="superscript"/>
            <sz val="9"/>
            <color indexed="81"/>
            <rFont val="Tahoma"/>
            <family val="2"/>
          </rPr>
          <t>3</t>
        </r>
        <r>
          <rPr>
            <sz val="9"/>
            <color indexed="81"/>
            <rFont val="Tahoma"/>
            <family val="2"/>
          </rPr>
          <t xml:space="preserve"> + b·h</t>
        </r>
        <r>
          <rPr>
            <vertAlign val="superscript"/>
            <sz val="9"/>
            <color indexed="81"/>
            <rFont val="Tahoma"/>
            <family val="2"/>
          </rPr>
          <t>2</t>
        </r>
        <r>
          <rPr>
            <sz val="9"/>
            <color indexed="81"/>
            <rFont val="Tahoma"/>
            <family val="2"/>
          </rPr>
          <t xml:space="preserve"> + c·h + d</t>
        </r>
      </text>
    </comment>
    <comment ref="D29" authorId="0" shapeId="0">
      <text>
        <r>
          <rPr>
            <sz val="9"/>
            <color indexed="81"/>
            <rFont val="Tahoma"/>
            <family val="2"/>
          </rPr>
          <t>Ts = a·h3 + b·h2 + c·h + d</t>
        </r>
      </text>
    </comment>
    <comment ref="D31" authorId="0" shapeId="0">
      <text>
        <r>
          <rPr>
            <sz val="9"/>
            <color indexed="81"/>
            <rFont val="Tahoma"/>
            <family val="2"/>
          </rPr>
          <t>Maximumtemperatur in 2 cm Tiefe = Ts</t>
        </r>
        <r>
          <rPr>
            <vertAlign val="subscript"/>
            <sz val="9"/>
            <color indexed="81"/>
            <rFont val="Tahoma"/>
            <family val="2"/>
          </rPr>
          <t>max</t>
        </r>
        <r>
          <rPr>
            <sz val="9"/>
            <color indexed="81"/>
            <rFont val="Tahoma"/>
            <family val="2"/>
          </rPr>
          <t xml:space="preserve"> mit Lagekorrektur</t>
        </r>
      </text>
    </comment>
    <comment ref="D33" authorId="0" shapeId="0">
      <text>
        <r>
          <rPr>
            <sz val="9"/>
            <color indexed="81"/>
            <rFont val="Tahoma"/>
            <family val="2"/>
          </rPr>
          <t>Maximumtemperatur in 7 cm Tiefe = 0.9127·Ts</t>
        </r>
        <r>
          <rPr>
            <vertAlign val="subscript"/>
            <sz val="9"/>
            <color indexed="81"/>
            <rFont val="Tahoma"/>
            <family val="2"/>
          </rPr>
          <t>max,2cm</t>
        </r>
        <r>
          <rPr>
            <sz val="9"/>
            <color indexed="81"/>
            <rFont val="Tahoma"/>
            <family val="2"/>
          </rPr>
          <t xml:space="preserve"> - 1.55</t>
        </r>
      </text>
    </comment>
    <comment ref="D35" authorId="0" shapeId="0">
      <text>
        <r>
          <rPr>
            <sz val="9"/>
            <color indexed="81"/>
            <rFont val="Tahoma"/>
            <family val="2"/>
          </rPr>
          <t>Standardabweichung allgemein : 3.3 + 0.52·h
Standardabweichung für Wallis, Graubünden und Tessin: 1.4 + 1.31·h</t>
        </r>
      </text>
    </comment>
    <comment ref="D37" authorId="0" shapeId="0">
      <text>
        <r>
          <rPr>
            <sz val="9"/>
            <color indexed="81"/>
            <rFont val="Tahoma"/>
            <family val="2"/>
          </rPr>
          <t xml:space="preserve">Standardabweichung allgemein : 0.8 + 0.23·h
Standardabweichung für Alpentäler: 0.5 + 0.24·h
</t>
        </r>
      </text>
    </comment>
    <comment ref="D39" authorId="0" shapeId="0">
      <text>
        <r>
          <rPr>
            <sz val="9"/>
            <color indexed="81"/>
            <rFont val="Tahoma"/>
            <family val="2"/>
          </rPr>
          <t>95 % Quantile = Ts</t>
        </r>
        <r>
          <rPr>
            <vertAlign val="subscript"/>
            <sz val="9"/>
            <color indexed="81"/>
            <rFont val="Tahoma"/>
            <family val="2"/>
          </rPr>
          <t>min</t>
        </r>
        <r>
          <rPr>
            <sz val="9"/>
            <color indexed="81"/>
            <rFont val="Tahoma"/>
            <family val="2"/>
          </rPr>
          <t xml:space="preserve"> - 1.77·sd</t>
        </r>
        <r>
          <rPr>
            <vertAlign val="subscript"/>
            <sz val="9"/>
            <color indexed="81"/>
            <rFont val="Tahoma"/>
            <family val="2"/>
          </rPr>
          <t>min</t>
        </r>
        <r>
          <rPr>
            <sz val="9"/>
            <color indexed="81"/>
            <rFont val="Tahoma"/>
            <family val="2"/>
          </rPr>
          <t xml:space="preserve"> (in 2 cm Tiefe)</t>
        </r>
      </text>
    </comment>
    <comment ref="D41" authorId="0" shapeId="0">
      <text>
        <r>
          <rPr>
            <sz val="9"/>
            <color indexed="81"/>
            <rFont val="Tahoma"/>
            <family val="2"/>
          </rPr>
          <t>95 % Quantile = Ts</t>
        </r>
        <r>
          <rPr>
            <vertAlign val="subscript"/>
            <sz val="9"/>
            <color indexed="81"/>
            <rFont val="Tahoma"/>
            <family val="2"/>
          </rPr>
          <t>max</t>
        </r>
        <r>
          <rPr>
            <sz val="9"/>
            <color indexed="81"/>
            <rFont val="Tahoma"/>
            <family val="2"/>
          </rPr>
          <t xml:space="preserve"> + 1.77·sd</t>
        </r>
        <r>
          <rPr>
            <vertAlign val="subscript"/>
            <sz val="9"/>
            <color indexed="81"/>
            <rFont val="Tahoma"/>
            <family val="2"/>
          </rPr>
          <t>max</t>
        </r>
        <r>
          <rPr>
            <sz val="9"/>
            <color indexed="81"/>
            <rFont val="Tahoma"/>
            <family val="2"/>
          </rPr>
          <t xml:space="preserve"> (in 2 cm Tiefe)</t>
        </r>
      </text>
    </comment>
    <comment ref="D43" authorId="0" shapeId="0">
      <text>
        <r>
          <rPr>
            <sz val="9"/>
            <color indexed="81"/>
            <rFont val="Tahoma"/>
            <family val="2"/>
          </rPr>
          <t>Minimumtemperatur für alle Punkte in der Schweiz (unterhalb 2'500 m)</t>
        </r>
      </text>
    </comment>
    <comment ref="D45" authorId="0" shapeId="0">
      <text>
        <r>
          <rPr>
            <sz val="9"/>
            <color indexed="81"/>
            <rFont val="Tahoma"/>
            <family val="2"/>
          </rPr>
          <t>Maximumtemperatur für alle Punkte in der Schweiz (unterhalb 2'500 m)</t>
        </r>
      </text>
    </comment>
  </commentList>
</comments>
</file>

<file path=xl/sharedStrings.xml><?xml version="1.0" encoding="utf-8"?>
<sst xmlns="http://schemas.openxmlformats.org/spreadsheetml/2006/main" count="83" uniqueCount="55">
  <si>
    <t>Jura</t>
  </si>
  <si>
    <t>Genfersee</t>
  </si>
  <si>
    <t>Westliches Mittelland</t>
  </si>
  <si>
    <t>Nördl. Voralpen</t>
  </si>
  <si>
    <t>Wallis</t>
  </si>
  <si>
    <t>Graubünden</t>
  </si>
  <si>
    <t>Alpensüdseite</t>
  </si>
  <si>
    <t>Frei</t>
  </si>
  <si>
    <t>Mulde</t>
  </si>
  <si>
    <t>Kaltluftsee</t>
  </si>
  <si>
    <t>See</t>
  </si>
  <si>
    <t>Stadt</t>
  </si>
  <si>
    <t>Südhang</t>
  </si>
  <si>
    <t>Wald</t>
  </si>
  <si>
    <t>1.Schritt</t>
  </si>
  <si>
    <t>2.Schritt</t>
  </si>
  <si>
    <t>3.Schritt</t>
  </si>
  <si>
    <t>4. Schritt</t>
  </si>
  <si>
    <t>5. Schritt</t>
  </si>
  <si>
    <r>
      <t>Ts</t>
    </r>
    <r>
      <rPr>
        <vertAlign val="subscript"/>
        <sz val="10"/>
        <rFont val="Arial"/>
        <family val="2"/>
      </rPr>
      <t>max,2cm</t>
    </r>
  </si>
  <si>
    <r>
      <t>Ts</t>
    </r>
    <r>
      <rPr>
        <vertAlign val="subscript"/>
        <sz val="10"/>
        <rFont val="Arial"/>
        <family val="2"/>
      </rPr>
      <t>max,7cm</t>
    </r>
  </si>
  <si>
    <t>6. Schritt</t>
  </si>
  <si>
    <r>
      <t>sd</t>
    </r>
    <r>
      <rPr>
        <vertAlign val="subscript"/>
        <sz val="10"/>
        <rFont val="Arial"/>
        <family val="2"/>
      </rPr>
      <t>min</t>
    </r>
  </si>
  <si>
    <r>
      <t>sd</t>
    </r>
    <r>
      <rPr>
        <vertAlign val="subscript"/>
        <sz val="10"/>
        <rFont val="Arial"/>
        <family val="2"/>
      </rPr>
      <t>max</t>
    </r>
  </si>
  <si>
    <t>7. Schritt</t>
  </si>
  <si>
    <r>
      <t>Ts</t>
    </r>
    <r>
      <rPr>
        <vertAlign val="subscript"/>
        <sz val="10"/>
        <rFont val="Arial"/>
        <family val="2"/>
      </rPr>
      <t>min,95%</t>
    </r>
  </si>
  <si>
    <r>
      <t>Ts</t>
    </r>
    <r>
      <rPr>
        <vertAlign val="subscript"/>
        <sz val="10"/>
        <rFont val="Arial"/>
        <family val="2"/>
      </rPr>
      <t>max,95%</t>
    </r>
  </si>
  <si>
    <t>8. Schritt</t>
  </si>
  <si>
    <t>LT95</t>
  </si>
  <si>
    <t>HT95</t>
  </si>
  <si>
    <t>Bitumen</t>
  </si>
  <si>
    <t>PG</t>
  </si>
  <si>
    <t>mit Lagerkorrektur</t>
  </si>
  <si>
    <t>Höhe des Standorts  [m]</t>
  </si>
  <si>
    <r>
      <t>Ts</t>
    </r>
    <r>
      <rPr>
        <vertAlign val="subscript"/>
        <sz val="10"/>
        <rFont val="Arial"/>
        <family val="2"/>
      </rPr>
      <t xml:space="preserve">min </t>
    </r>
    <r>
      <rPr>
        <sz val="10"/>
        <rFont val="Arial"/>
        <family val="2"/>
      </rPr>
      <t xml:space="preserve"> [°C]</t>
    </r>
  </si>
  <si>
    <r>
      <t>Ts</t>
    </r>
    <r>
      <rPr>
        <vertAlign val="subscript"/>
        <sz val="10"/>
        <rFont val="Arial"/>
        <family val="2"/>
      </rPr>
      <t xml:space="preserve">max </t>
    </r>
    <r>
      <rPr>
        <sz val="10"/>
        <rFont val="Arial"/>
        <family val="2"/>
      </rPr>
      <t xml:space="preserve"> [°C]</t>
    </r>
  </si>
  <si>
    <t>[°C]</t>
  </si>
  <si>
    <t>x</t>
  </si>
  <si>
    <t>Östliches Mittelland</t>
  </si>
  <si>
    <t>Region</t>
  </si>
  <si>
    <t>Lage</t>
  </si>
  <si>
    <t>Osthang</t>
  </si>
  <si>
    <t>Westhang</t>
  </si>
  <si>
    <t>Minimum</t>
  </si>
  <si>
    <t>Maximum</t>
  </si>
  <si>
    <t>Lokale Lagekorrekturwerte in [°C]</t>
  </si>
  <si>
    <t>Nr.</t>
  </si>
  <si>
    <t>Östliches Mittelland / Voralpen</t>
  </si>
  <si>
    <t>Nördliche Voralpen</t>
  </si>
  <si>
    <t>d</t>
  </si>
  <si>
    <t>c</t>
  </si>
  <si>
    <t>a</t>
  </si>
  <si>
    <t>b</t>
  </si>
  <si>
    <t>Regionale Basiswerte und Höhengradienten der Minimum und Maximumtemperaturen</t>
  </si>
  <si>
    <t>Bestimmung des SHRP-Performance Grades in der Schweiz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</si>
</sst>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0"/>
      <name val="Arial"/>
    </font>
    <font>
      <vertAlign val="subscript"/>
      <sz val="10"/>
      <name val="Arial"/>
      <family val="2"/>
    </font>
    <font>
      <sz val="10"/>
      <name val="Arial"/>
      <family val="2"/>
    </font>
    <font>
      <b/>
      <sz val="10"/>
      <name val="Arial"/>
      <family val="2"/>
    </font>
    <font>
      <sz val="8"/>
      <name val="Arial"/>
      <family val="2"/>
    </font>
    <font>
      <b/>
      <sz val="12"/>
      <name val="Arial"/>
      <family val="2"/>
    </font>
    <font>
      <sz val="9"/>
      <color indexed="81"/>
      <name val="Tahoma"/>
      <family val="2"/>
    </font>
    <font>
      <vertAlign val="superscript"/>
      <sz val="9"/>
      <color indexed="81"/>
      <name val="Tahoma"/>
      <family val="2"/>
    </font>
    <font>
      <vertAlign val="subscript"/>
      <sz val="9"/>
      <color indexed="81"/>
      <name val="Tahoma"/>
      <family val="2"/>
    </font>
  </fonts>
  <fills count="5">
    <fill>
      <patternFill patternType="none"/>
    </fill>
    <fill>
      <patternFill patternType="gray125"/>
    </fill>
    <fill>
      <patternFill patternType="solid">
        <fgColor theme="3" tint="0.79998168889431442"/>
        <bgColor indexed="64"/>
      </patternFill>
    </fill>
    <fill>
      <patternFill patternType="solid">
        <fgColor theme="9" tint="0.59999389629810485"/>
        <bgColor indexed="64"/>
      </patternFill>
    </fill>
    <fill>
      <patternFill patternType="solid">
        <fgColor theme="6"/>
        <bgColor indexed="64"/>
      </patternFill>
    </fill>
  </fills>
  <borders count="12">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0" fillId="0" borderId="0" xfId="0" applyAlignment="1">
      <alignment horizontal="center"/>
    </xf>
    <xf numFmtId="164" fontId="0" fillId="0" borderId="0" xfId="0" applyNumberFormat="1" applyAlignment="1">
      <alignment horizontal="center"/>
    </xf>
    <xf numFmtId="0" fontId="3" fillId="0" borderId="0" xfId="0" applyFont="1"/>
    <xf numFmtId="0" fontId="0" fillId="0" borderId="0" xfId="0" applyBorder="1"/>
    <xf numFmtId="0" fontId="0" fillId="0" borderId="1" xfId="0" applyBorder="1"/>
    <xf numFmtId="0" fontId="0" fillId="0" borderId="2" xfId="0" applyBorder="1"/>
    <xf numFmtId="0" fontId="0" fillId="0" borderId="3" xfId="0" applyBorder="1"/>
    <xf numFmtId="0" fontId="3" fillId="0" borderId="4" xfId="0" applyFont="1" applyBorder="1"/>
    <xf numFmtId="0" fontId="3" fillId="0" borderId="0" xfId="0" applyFont="1" applyBorder="1" applyAlignment="1">
      <alignment horizontal="center"/>
    </xf>
    <xf numFmtId="0" fontId="0" fillId="0" borderId="5" xfId="0" applyBorder="1"/>
    <xf numFmtId="0" fontId="0" fillId="0" borderId="6" xfId="0" applyBorder="1"/>
    <xf numFmtId="0" fontId="0" fillId="0" borderId="7" xfId="0" applyBorder="1"/>
    <xf numFmtId="164" fontId="0" fillId="0" borderId="0" xfId="0" applyNumberFormat="1" applyBorder="1"/>
    <xf numFmtId="0" fontId="0" fillId="0" borderId="8" xfId="0" applyBorder="1" applyAlignment="1">
      <alignment horizontal="center"/>
    </xf>
    <xf numFmtId="164" fontId="0" fillId="0" borderId="8" xfId="0" applyNumberFormat="1" applyBorder="1" applyAlignment="1">
      <alignment horizontal="right"/>
    </xf>
    <xf numFmtId="1" fontId="3" fillId="0" borderId="9" xfId="0" applyNumberFormat="1" applyFont="1" applyBorder="1" applyAlignment="1">
      <alignment horizontal="center"/>
    </xf>
    <xf numFmtId="1" fontId="3" fillId="0" borderId="10" xfId="0" applyNumberFormat="1" applyFont="1" applyBorder="1" applyAlignment="1">
      <alignment horizontal="center"/>
    </xf>
    <xf numFmtId="164" fontId="0" fillId="0" borderId="9" xfId="0" applyNumberFormat="1" applyBorder="1" applyAlignment="1">
      <alignment horizontal="center"/>
    </xf>
    <xf numFmtId="0" fontId="3" fillId="0" borderId="0" xfId="0" applyFont="1" applyAlignment="1">
      <alignment horizontal="left"/>
    </xf>
    <xf numFmtId="0" fontId="5" fillId="0" borderId="0" xfId="0" applyFont="1"/>
    <xf numFmtId="0" fontId="2" fillId="0" borderId="0" xfId="0" applyFont="1"/>
    <xf numFmtId="0" fontId="0" fillId="2" borderId="0" xfId="0" applyFill="1"/>
    <xf numFmtId="0" fontId="0" fillId="3" borderId="11" xfId="0" applyFill="1" applyBorder="1" applyAlignment="1" applyProtection="1">
      <alignment horizontal="center"/>
      <protection locked="0"/>
    </xf>
    <xf numFmtId="0" fontId="2" fillId="3" borderId="11" xfId="0" applyFont="1" applyFill="1" applyBorder="1" applyAlignment="1" applyProtection="1">
      <alignment horizontal="center"/>
      <protection locked="0"/>
    </xf>
    <xf numFmtId="0" fontId="0" fillId="0" borderId="0" xfId="0" applyFill="1"/>
    <xf numFmtId="0" fontId="0" fillId="0" borderId="0" xfId="0" applyFill="1" applyAlignment="1">
      <alignment horizontal="center"/>
    </xf>
    <xf numFmtId="0" fontId="4" fillId="0" borderId="0" xfId="0" applyNumberFormat="1" applyFont="1" applyFill="1"/>
    <xf numFmtId="0" fontId="0" fillId="4" borderId="0" xfId="0" applyFill="1"/>
    <xf numFmtId="0" fontId="3" fillId="4" borderId="0" xfId="0" applyFont="1" applyFill="1"/>
    <xf numFmtId="0" fontId="0" fillId="4" borderId="0" xfId="0" applyFill="1" applyAlignment="1">
      <alignment horizontal="center"/>
    </xf>
    <xf numFmtId="0" fontId="0" fillId="4" borderId="0" xfId="0" applyFill="1" applyBorder="1"/>
    <xf numFmtId="1" fontId="3" fillId="4" borderId="0" xfId="0" applyNumberFormat="1" applyFont="1" applyFill="1" applyBorder="1" applyAlignment="1">
      <alignment horizontal="center"/>
    </xf>
    <xf numFmtId="0" fontId="2" fillId="4" borderId="0" xfId="0" applyFont="1" applyFill="1"/>
    <xf numFmtId="0" fontId="3" fillId="4" borderId="11" xfId="0" applyFont="1" applyFill="1" applyBorder="1"/>
    <xf numFmtId="0" fontId="3" fillId="4" borderId="11" xfId="0" applyFont="1" applyFill="1" applyBorder="1" applyAlignment="1">
      <alignment horizontal="center"/>
    </xf>
    <xf numFmtId="0" fontId="3" fillId="4" borderId="11" xfId="0" applyFont="1" applyFill="1" applyBorder="1" applyAlignment="1">
      <alignment horizontal="left"/>
    </xf>
    <xf numFmtId="0" fontId="2" fillId="4" borderId="11" xfId="0" applyFont="1" applyFill="1" applyBorder="1"/>
    <xf numFmtId="164" fontId="0" fillId="4" borderId="11" xfId="0" applyNumberFormat="1" applyFill="1" applyBorder="1" applyAlignment="1">
      <alignment horizontal="center"/>
    </xf>
    <xf numFmtId="0" fontId="0" fillId="4" borderId="11" xfId="0" applyFill="1" applyBorder="1" applyAlignment="1">
      <alignment horizontal="left"/>
    </xf>
    <xf numFmtId="0" fontId="0" fillId="4" borderId="11" xfId="0" applyFill="1" applyBorder="1"/>
    <xf numFmtId="0" fontId="2" fillId="4" borderId="11" xfId="0" applyFont="1" applyFill="1" applyBorder="1" applyAlignment="1">
      <alignment horizontal="center"/>
    </xf>
    <xf numFmtId="0" fontId="0" fillId="4" borderId="11" xfId="0" applyFill="1" applyBorder="1" applyAlignment="1">
      <alignment horizontal="center"/>
    </xf>
    <xf numFmtId="0" fontId="3" fillId="4" borderId="11" xfId="0" applyFont="1" applyFill="1" applyBorder="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266700</xdr:colOff>
      <xdr:row>12</xdr:row>
      <xdr:rowOff>114300</xdr:rowOff>
    </xdr:from>
    <xdr:to>
      <xdr:col>25</xdr:col>
      <xdr:colOff>561975</xdr:colOff>
      <xdr:row>44</xdr:row>
      <xdr:rowOff>85725</xdr:rowOff>
    </xdr:to>
    <xdr:pic>
      <xdr:nvPicPr>
        <xdr:cNvPr id="1060"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0" y="1933575"/>
          <a:ext cx="7886700" cy="528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21"/>
  <sheetViews>
    <sheetView tabSelected="1" workbookViewId="0">
      <selection activeCell="H5" sqref="H5"/>
    </sheetView>
  </sheetViews>
  <sheetFormatPr baseColWidth="10" defaultRowHeight="12.75" x14ac:dyDescent="0.2"/>
  <cols>
    <col min="1" max="1" width="0.85546875" customWidth="1"/>
    <col min="3" max="3" width="3.42578125" style="1" customWidth="1"/>
    <col min="5" max="5" width="15" customWidth="1"/>
    <col min="6" max="6" width="11.42578125" style="1"/>
    <col min="9" max="9" width="4" customWidth="1"/>
    <col min="10" max="10" width="4.140625" customWidth="1"/>
    <col min="11" max="11" width="2.42578125" customWidth="1"/>
    <col min="12" max="13" width="4.140625" customWidth="1"/>
    <col min="18" max="18" width="3.5703125" customWidth="1"/>
    <col min="19" max="19" width="26.140625" customWidth="1"/>
    <col min="20" max="25" width="5.7109375" customWidth="1"/>
  </cols>
  <sheetData>
    <row r="1" spans="1:33" ht="5.0999999999999996" customHeight="1" x14ac:dyDescent="0.2">
      <c r="A1" s="28"/>
      <c r="B1" s="28"/>
      <c r="C1" s="30"/>
      <c r="D1" s="28"/>
      <c r="E1" s="28"/>
      <c r="F1" s="30"/>
      <c r="G1" s="28"/>
      <c r="H1" s="28"/>
      <c r="I1" s="28"/>
      <c r="J1" s="28"/>
      <c r="K1" s="28"/>
      <c r="L1" s="28"/>
      <c r="M1" s="28"/>
      <c r="N1" s="28"/>
      <c r="O1" s="28"/>
      <c r="P1" s="28"/>
      <c r="Q1" s="28"/>
      <c r="R1" s="28"/>
      <c r="S1" s="28"/>
      <c r="T1" s="28"/>
      <c r="U1" s="28"/>
      <c r="V1" s="28"/>
      <c r="W1" s="28"/>
      <c r="X1" s="28"/>
      <c r="Y1" s="28"/>
      <c r="Z1" s="28"/>
      <c r="AA1" s="28"/>
      <c r="AB1" s="25"/>
      <c r="AC1" s="25"/>
      <c r="AD1" s="25"/>
      <c r="AE1" s="25"/>
      <c r="AF1" s="25"/>
      <c r="AG1" s="25"/>
    </row>
    <row r="2" spans="1:33" ht="14.1" customHeight="1" x14ac:dyDescent="0.25">
      <c r="A2" s="28"/>
      <c r="B2" s="20" t="s">
        <v>54</v>
      </c>
      <c r="E2" s="3"/>
      <c r="M2" s="28"/>
      <c r="N2" s="33" t="s">
        <v>45</v>
      </c>
      <c r="O2" s="28"/>
      <c r="P2" s="28"/>
      <c r="Q2" s="28"/>
      <c r="R2" s="33" t="s">
        <v>53</v>
      </c>
      <c r="S2" s="28"/>
      <c r="T2" s="28"/>
      <c r="U2" s="28"/>
      <c r="V2" s="28"/>
      <c r="W2" s="28"/>
      <c r="X2" s="28"/>
      <c r="Y2" s="28"/>
      <c r="Z2" s="28"/>
      <c r="AA2" s="28"/>
      <c r="AB2" s="25"/>
      <c r="AC2" s="25"/>
      <c r="AD2" s="25"/>
      <c r="AE2" s="25"/>
      <c r="AF2" s="25"/>
      <c r="AG2" s="25"/>
    </row>
    <row r="3" spans="1:33" ht="11.1" customHeight="1" x14ac:dyDescent="0.2">
      <c r="A3" s="28"/>
      <c r="M3" s="28"/>
      <c r="N3" s="34" t="s">
        <v>40</v>
      </c>
      <c r="O3" s="35" t="s">
        <v>43</v>
      </c>
      <c r="P3" s="35" t="s">
        <v>44</v>
      </c>
      <c r="Q3" s="28"/>
      <c r="R3" s="36" t="s">
        <v>46</v>
      </c>
      <c r="S3" s="34" t="s">
        <v>39</v>
      </c>
      <c r="T3" s="43" t="s">
        <v>43</v>
      </c>
      <c r="U3" s="43"/>
      <c r="V3" s="43" t="s">
        <v>44</v>
      </c>
      <c r="W3" s="43"/>
      <c r="X3" s="43"/>
      <c r="Y3" s="43"/>
      <c r="Z3" s="28"/>
      <c r="AA3" s="28"/>
      <c r="AB3" s="25"/>
      <c r="AC3" s="25"/>
      <c r="AD3" s="25"/>
      <c r="AE3" s="25"/>
      <c r="AF3" s="25"/>
      <c r="AG3" s="25"/>
    </row>
    <row r="4" spans="1:33" x14ac:dyDescent="0.2">
      <c r="A4" s="28"/>
      <c r="B4" s="3" t="s">
        <v>14</v>
      </c>
      <c r="C4" s="19" t="s">
        <v>39</v>
      </c>
      <c r="D4" s="3"/>
      <c r="M4" s="28"/>
      <c r="N4" s="37" t="s">
        <v>7</v>
      </c>
      <c r="O4" s="38">
        <v>0</v>
      </c>
      <c r="P4" s="38">
        <v>0</v>
      </c>
      <c r="Q4" s="28"/>
      <c r="R4" s="39"/>
      <c r="S4" s="40"/>
      <c r="T4" s="41" t="s">
        <v>50</v>
      </c>
      <c r="U4" s="41" t="s">
        <v>49</v>
      </c>
      <c r="V4" s="41" t="s">
        <v>51</v>
      </c>
      <c r="W4" s="41" t="s">
        <v>52</v>
      </c>
      <c r="X4" s="41" t="s">
        <v>50</v>
      </c>
      <c r="Y4" s="41" t="s">
        <v>49</v>
      </c>
      <c r="Z4" s="30"/>
      <c r="AA4" s="28"/>
      <c r="AB4" s="25"/>
      <c r="AC4" s="25"/>
      <c r="AD4" s="25"/>
      <c r="AE4" s="25"/>
      <c r="AF4" s="25"/>
      <c r="AG4" s="25"/>
    </row>
    <row r="5" spans="1:33" x14ac:dyDescent="0.2">
      <c r="A5" s="28"/>
      <c r="C5" s="1">
        <v>1</v>
      </c>
      <c r="D5" t="s">
        <v>0</v>
      </c>
      <c r="F5" s="23"/>
      <c r="M5" s="28"/>
      <c r="N5" s="37" t="s">
        <v>8</v>
      </c>
      <c r="O5" s="38">
        <v>-2.5</v>
      </c>
      <c r="P5" s="38">
        <v>0</v>
      </c>
      <c r="Q5" s="28"/>
      <c r="R5" s="39">
        <v>1</v>
      </c>
      <c r="S5" s="37" t="s">
        <v>0</v>
      </c>
      <c r="T5" s="42">
        <v>-5.5</v>
      </c>
      <c r="U5" s="42">
        <v>-8.3000000000000007</v>
      </c>
      <c r="V5" s="42">
        <v>0</v>
      </c>
      <c r="W5" s="42">
        <v>0</v>
      </c>
      <c r="X5" s="42">
        <v>-5</v>
      </c>
      <c r="Y5" s="42">
        <v>46.9</v>
      </c>
      <c r="Z5" s="30"/>
      <c r="AA5" s="28"/>
      <c r="AB5" s="25"/>
      <c r="AC5" s="25"/>
      <c r="AD5" s="25"/>
      <c r="AE5" s="25"/>
      <c r="AF5" s="25"/>
      <c r="AG5" s="25"/>
    </row>
    <row r="6" spans="1:33" x14ac:dyDescent="0.2">
      <c r="A6" s="28"/>
      <c r="C6" s="1">
        <v>2</v>
      </c>
      <c r="D6" t="s">
        <v>1</v>
      </c>
      <c r="E6" s="4"/>
      <c r="F6" s="23"/>
      <c r="M6" s="28"/>
      <c r="N6" s="37" t="s">
        <v>9</v>
      </c>
      <c r="O6" s="38">
        <v>-6</v>
      </c>
      <c r="P6" s="38">
        <v>1</v>
      </c>
      <c r="Q6" s="28"/>
      <c r="R6" s="39">
        <v>2</v>
      </c>
      <c r="S6" s="37" t="s">
        <v>1</v>
      </c>
      <c r="T6" s="42">
        <v>-7.3</v>
      </c>
      <c r="U6" s="42">
        <v>-6.4</v>
      </c>
      <c r="V6" s="42">
        <v>0</v>
      </c>
      <c r="W6" s="42">
        <v>0</v>
      </c>
      <c r="X6" s="42">
        <v>-3</v>
      </c>
      <c r="Y6" s="42">
        <v>46.1</v>
      </c>
      <c r="Z6" s="30"/>
      <c r="AA6" s="28"/>
      <c r="AB6" s="25"/>
      <c r="AC6" s="25"/>
      <c r="AD6" s="25"/>
      <c r="AE6" s="25"/>
      <c r="AF6" s="25"/>
      <c r="AG6" s="25"/>
    </row>
    <row r="7" spans="1:33" x14ac:dyDescent="0.2">
      <c r="A7" s="28"/>
      <c r="C7" s="1">
        <v>3</v>
      </c>
      <c r="D7" t="s">
        <v>2</v>
      </c>
      <c r="E7" s="4"/>
      <c r="F7" s="23" t="s">
        <v>37</v>
      </c>
      <c r="M7" s="28"/>
      <c r="N7" s="37" t="s">
        <v>10</v>
      </c>
      <c r="O7" s="38">
        <v>2</v>
      </c>
      <c r="P7" s="38">
        <v>-0.5</v>
      </c>
      <c r="Q7" s="28"/>
      <c r="R7" s="39">
        <v>3</v>
      </c>
      <c r="S7" s="37" t="s">
        <v>2</v>
      </c>
      <c r="T7" s="42">
        <v>-6.7</v>
      </c>
      <c r="U7" s="42">
        <v>-6.8</v>
      </c>
      <c r="V7" s="42">
        <v>0</v>
      </c>
      <c r="W7" s="42">
        <v>0</v>
      </c>
      <c r="X7" s="42">
        <v>-3</v>
      </c>
      <c r="Y7" s="42">
        <v>46.1</v>
      </c>
      <c r="Z7" s="30"/>
      <c r="AA7" s="28"/>
      <c r="AB7" s="25"/>
      <c r="AC7" s="25"/>
      <c r="AD7" s="25"/>
      <c r="AE7" s="25"/>
      <c r="AF7" s="25"/>
      <c r="AG7" s="25"/>
    </row>
    <row r="8" spans="1:33" x14ac:dyDescent="0.2">
      <c r="A8" s="28"/>
      <c r="C8" s="1">
        <v>4</v>
      </c>
      <c r="D8" t="s">
        <v>38</v>
      </c>
      <c r="E8" s="4"/>
      <c r="F8" s="24"/>
      <c r="M8" s="28"/>
      <c r="N8" s="37" t="s">
        <v>11</v>
      </c>
      <c r="O8" s="38">
        <v>0.5</v>
      </c>
      <c r="P8" s="38">
        <v>0.5</v>
      </c>
      <c r="Q8" s="28"/>
      <c r="R8" s="39">
        <v>4</v>
      </c>
      <c r="S8" s="37" t="s">
        <v>47</v>
      </c>
      <c r="T8" s="42">
        <v>-5.7</v>
      </c>
      <c r="U8" s="42">
        <v>-8.6</v>
      </c>
      <c r="V8" s="42">
        <v>0</v>
      </c>
      <c r="W8" s="42">
        <v>0</v>
      </c>
      <c r="X8" s="42">
        <v>-3</v>
      </c>
      <c r="Y8" s="42">
        <v>46.1</v>
      </c>
      <c r="Z8" s="30"/>
      <c r="AA8" s="28"/>
      <c r="AB8" s="25"/>
      <c r="AC8" s="25"/>
      <c r="AD8" s="25"/>
      <c r="AE8" s="25"/>
      <c r="AF8" s="25"/>
      <c r="AG8" s="25"/>
    </row>
    <row r="9" spans="1:33" x14ac:dyDescent="0.2">
      <c r="A9" s="28"/>
      <c r="C9" s="1">
        <v>5</v>
      </c>
      <c r="D9" t="s">
        <v>3</v>
      </c>
      <c r="E9" s="4"/>
      <c r="F9" s="23"/>
      <c r="M9" s="28"/>
      <c r="N9" s="37" t="s">
        <v>12</v>
      </c>
      <c r="O9" s="38">
        <v>1.5</v>
      </c>
      <c r="P9" s="38">
        <v>1.5</v>
      </c>
      <c r="Q9" s="28"/>
      <c r="R9" s="39">
        <v>5</v>
      </c>
      <c r="S9" s="37" t="s">
        <v>48</v>
      </c>
      <c r="T9" s="42">
        <v>-5.6</v>
      </c>
      <c r="U9" s="42">
        <v>-7.5</v>
      </c>
      <c r="V9" s="42">
        <v>0</v>
      </c>
      <c r="W9" s="42">
        <v>0</v>
      </c>
      <c r="X9" s="42">
        <v>-2.4</v>
      </c>
      <c r="Y9" s="42">
        <v>25.1</v>
      </c>
      <c r="Z9" s="30"/>
      <c r="AA9" s="28"/>
      <c r="AB9" s="25"/>
      <c r="AC9" s="25"/>
      <c r="AD9" s="25"/>
      <c r="AE9" s="25"/>
      <c r="AF9" s="25"/>
      <c r="AG9" s="25"/>
    </row>
    <row r="10" spans="1:33" x14ac:dyDescent="0.2">
      <c r="A10" s="28"/>
      <c r="C10" s="1">
        <v>6</v>
      </c>
      <c r="D10" t="s">
        <v>4</v>
      </c>
      <c r="E10" s="4"/>
      <c r="F10" s="24"/>
      <c r="M10" s="28"/>
      <c r="N10" s="37" t="s">
        <v>41</v>
      </c>
      <c r="O10" s="38">
        <v>0.7</v>
      </c>
      <c r="P10" s="38">
        <v>0</v>
      </c>
      <c r="Q10" s="28"/>
      <c r="R10" s="39">
        <v>6</v>
      </c>
      <c r="S10" s="37" t="s">
        <v>4</v>
      </c>
      <c r="T10" s="42">
        <v>-4.8</v>
      </c>
      <c r="U10" s="42">
        <v>-8.3000000000000007</v>
      </c>
      <c r="V10" s="42">
        <v>-5.9</v>
      </c>
      <c r="W10" s="42">
        <v>26.1</v>
      </c>
      <c r="X10" s="42">
        <v>-37.799999999999997</v>
      </c>
      <c r="Y10" s="42">
        <v>60.3</v>
      </c>
      <c r="Z10" s="30"/>
      <c r="AA10" s="28"/>
      <c r="AB10" s="25"/>
      <c r="AC10" s="25"/>
      <c r="AD10" s="25"/>
      <c r="AE10" s="25"/>
      <c r="AF10" s="25"/>
      <c r="AG10" s="25"/>
    </row>
    <row r="11" spans="1:33" x14ac:dyDescent="0.2">
      <c r="A11" s="28"/>
      <c r="C11" s="1">
        <v>7</v>
      </c>
      <c r="D11" t="s">
        <v>5</v>
      </c>
      <c r="E11" s="4"/>
      <c r="F11" s="24"/>
      <c r="M11" s="28"/>
      <c r="N11" s="37" t="s">
        <v>42</v>
      </c>
      <c r="O11" s="38">
        <v>0.7</v>
      </c>
      <c r="P11" s="38">
        <v>0.7</v>
      </c>
      <c r="Q11" s="28"/>
      <c r="R11" s="39">
        <v>7</v>
      </c>
      <c r="S11" s="37" t="s">
        <v>5</v>
      </c>
      <c r="T11" s="42">
        <v>-6.5</v>
      </c>
      <c r="U11" s="42">
        <v>-8.1999999999999993</v>
      </c>
      <c r="V11" s="42">
        <v>-4.2</v>
      </c>
      <c r="W11" s="42">
        <v>15.5</v>
      </c>
      <c r="X11" s="42">
        <v>-19.600000000000001</v>
      </c>
      <c r="Y11" s="42">
        <v>51.8</v>
      </c>
      <c r="Z11" s="30"/>
      <c r="AA11" s="28"/>
      <c r="AB11" s="25"/>
      <c r="AC11" s="25"/>
      <c r="AD11" s="25"/>
      <c r="AE11" s="25"/>
      <c r="AF11" s="25"/>
      <c r="AG11" s="25"/>
    </row>
    <row r="12" spans="1:33" x14ac:dyDescent="0.2">
      <c r="A12" s="28"/>
      <c r="C12" s="1">
        <v>8</v>
      </c>
      <c r="D12" t="s">
        <v>6</v>
      </c>
      <c r="E12" s="4"/>
      <c r="F12" s="23"/>
      <c r="M12" s="28"/>
      <c r="N12" s="37" t="s">
        <v>13</v>
      </c>
      <c r="O12" s="38">
        <v>0</v>
      </c>
      <c r="P12" s="38">
        <v>-6</v>
      </c>
      <c r="Q12" s="28"/>
      <c r="R12" s="39">
        <v>8</v>
      </c>
      <c r="S12" s="37" t="s">
        <v>6</v>
      </c>
      <c r="T12" s="42">
        <v>-5.0999999999999996</v>
      </c>
      <c r="U12" s="42">
        <v>-6.9</v>
      </c>
      <c r="V12" s="42">
        <v>-4.2</v>
      </c>
      <c r="W12" s="42">
        <v>15.2</v>
      </c>
      <c r="X12" s="42">
        <v>-17.2</v>
      </c>
      <c r="Y12" s="42">
        <v>50.2</v>
      </c>
      <c r="Z12" s="28"/>
      <c r="AA12" s="28"/>
      <c r="AB12" s="25"/>
      <c r="AC12" s="25"/>
      <c r="AD12" s="25"/>
      <c r="AE12" s="25"/>
      <c r="AF12" s="25"/>
      <c r="AG12" s="25"/>
    </row>
    <row r="13" spans="1:33" ht="9.9499999999999993" customHeight="1" x14ac:dyDescent="0.2">
      <c r="A13" s="28"/>
      <c r="M13" s="28"/>
      <c r="N13" s="28"/>
      <c r="O13" s="28"/>
      <c r="P13" s="28"/>
      <c r="Q13" s="28"/>
      <c r="R13" s="28"/>
      <c r="S13" s="28"/>
      <c r="T13" s="28"/>
      <c r="U13" s="28"/>
      <c r="V13" s="28"/>
      <c r="W13" s="28"/>
      <c r="X13" s="28"/>
      <c r="Y13" s="28"/>
      <c r="Z13" s="28"/>
      <c r="AA13" s="28"/>
      <c r="AB13" s="25"/>
      <c r="AC13" s="25"/>
      <c r="AD13" s="25"/>
      <c r="AE13" s="25"/>
      <c r="AF13" s="25"/>
      <c r="AG13" s="25"/>
    </row>
    <row r="14" spans="1:33" x14ac:dyDescent="0.2">
      <c r="A14" s="28"/>
      <c r="B14" s="3" t="s">
        <v>15</v>
      </c>
      <c r="D14" t="s">
        <v>33</v>
      </c>
      <c r="F14" s="24">
        <v>850</v>
      </c>
      <c r="M14" s="28"/>
      <c r="N14" s="28"/>
      <c r="O14" s="28"/>
      <c r="P14" s="28"/>
      <c r="Q14" s="28"/>
      <c r="R14" s="28"/>
      <c r="S14" s="28"/>
      <c r="T14" s="28"/>
      <c r="U14" s="28"/>
      <c r="V14" s="28"/>
      <c r="W14" s="28"/>
      <c r="X14" s="28"/>
      <c r="Y14" s="28"/>
      <c r="Z14" s="28"/>
      <c r="AA14" s="28"/>
      <c r="AB14" s="25"/>
      <c r="AC14" s="25"/>
      <c r="AD14" s="25"/>
      <c r="AE14" s="25"/>
      <c r="AF14" s="25"/>
      <c r="AG14" s="25"/>
    </row>
    <row r="15" spans="1:33" ht="9.9499999999999993" customHeight="1" x14ac:dyDescent="0.2">
      <c r="A15" s="28"/>
      <c r="M15" s="28"/>
      <c r="N15" s="28"/>
      <c r="O15" s="28"/>
      <c r="P15" s="28"/>
      <c r="Q15" s="28"/>
      <c r="R15" s="28"/>
      <c r="S15" s="28"/>
      <c r="T15" s="28"/>
      <c r="U15" s="28"/>
      <c r="V15" s="28"/>
      <c r="W15" s="28"/>
      <c r="X15" s="28"/>
      <c r="Y15" s="28"/>
      <c r="Z15" s="28"/>
      <c r="AA15" s="28"/>
      <c r="AB15" s="25"/>
      <c r="AC15" s="25"/>
      <c r="AD15" s="25"/>
      <c r="AE15" s="25"/>
      <c r="AF15" s="25"/>
      <c r="AG15" s="25"/>
    </row>
    <row r="16" spans="1:33" x14ac:dyDescent="0.2">
      <c r="A16" s="28"/>
      <c r="B16" s="3" t="s">
        <v>16</v>
      </c>
      <c r="C16" s="19" t="s">
        <v>40</v>
      </c>
      <c r="D16" s="3"/>
      <c r="M16" s="28"/>
      <c r="N16" s="28"/>
      <c r="O16" s="28"/>
      <c r="P16" s="28"/>
      <c r="Q16" s="28"/>
      <c r="R16" s="28"/>
      <c r="S16" s="28"/>
      <c r="T16" s="28"/>
      <c r="U16" s="28"/>
      <c r="V16" s="28"/>
      <c r="W16" s="28"/>
      <c r="X16" s="28"/>
      <c r="Y16" s="28"/>
      <c r="Z16" s="28"/>
      <c r="AA16" s="28"/>
      <c r="AB16" s="25"/>
      <c r="AC16" s="25"/>
      <c r="AD16" s="25"/>
      <c r="AE16" s="25"/>
      <c r="AF16" s="25"/>
      <c r="AG16" s="25"/>
    </row>
    <row r="17" spans="1:33" x14ac:dyDescent="0.2">
      <c r="A17" s="28"/>
      <c r="D17" s="21" t="s">
        <v>7</v>
      </c>
      <c r="F17" s="23" t="s">
        <v>37</v>
      </c>
      <c r="M17" s="28"/>
      <c r="N17" s="28"/>
      <c r="O17" s="28"/>
      <c r="P17" s="28"/>
      <c r="Q17" s="28"/>
      <c r="R17" s="28"/>
      <c r="S17" s="28"/>
      <c r="T17" s="28"/>
      <c r="U17" s="28"/>
      <c r="V17" s="28"/>
      <c r="W17" s="28"/>
      <c r="X17" s="28"/>
      <c r="Y17" s="28"/>
      <c r="Z17" s="28"/>
      <c r="AA17" s="28"/>
      <c r="AB17" s="25"/>
      <c r="AC17" s="25"/>
      <c r="AD17" s="25"/>
      <c r="AE17" s="25"/>
      <c r="AF17" s="25"/>
      <c r="AG17" s="25"/>
    </row>
    <row r="18" spans="1:33" x14ac:dyDescent="0.2">
      <c r="A18" s="28"/>
      <c r="D18" s="21" t="s">
        <v>8</v>
      </c>
      <c r="F18" s="23"/>
      <c r="M18" s="28"/>
      <c r="N18" s="28"/>
      <c r="O18" s="28"/>
      <c r="P18" s="28"/>
      <c r="Q18" s="28"/>
      <c r="R18" s="28"/>
      <c r="S18" s="28"/>
      <c r="T18" s="28"/>
      <c r="U18" s="28"/>
      <c r="V18" s="28"/>
      <c r="W18" s="28"/>
      <c r="X18" s="28"/>
      <c r="Y18" s="28"/>
      <c r="Z18" s="28"/>
      <c r="AA18" s="28"/>
      <c r="AB18" s="25"/>
      <c r="AC18" s="25"/>
      <c r="AD18" s="25"/>
      <c r="AE18" s="25"/>
      <c r="AF18" s="25"/>
      <c r="AG18" s="25"/>
    </row>
    <row r="19" spans="1:33" x14ac:dyDescent="0.2">
      <c r="A19" s="28"/>
      <c r="D19" s="21" t="s">
        <v>9</v>
      </c>
      <c r="F19" s="23"/>
      <c r="M19" s="28"/>
      <c r="N19" s="28"/>
      <c r="O19" s="28"/>
      <c r="P19" s="28"/>
      <c r="Q19" s="28"/>
      <c r="R19" s="28"/>
      <c r="S19" s="28"/>
      <c r="T19" s="28"/>
      <c r="U19" s="28"/>
      <c r="V19" s="28"/>
      <c r="W19" s="28"/>
      <c r="X19" s="28"/>
      <c r="Y19" s="28"/>
      <c r="Z19" s="28"/>
      <c r="AA19" s="28"/>
      <c r="AB19" s="25"/>
      <c r="AC19" s="25"/>
      <c r="AD19" s="25"/>
      <c r="AE19" s="25"/>
      <c r="AF19" s="25"/>
      <c r="AG19" s="25"/>
    </row>
    <row r="20" spans="1:33" x14ac:dyDescent="0.2">
      <c r="A20" s="28"/>
      <c r="D20" s="21" t="s">
        <v>10</v>
      </c>
      <c r="F20" s="23"/>
      <c r="M20" s="28"/>
      <c r="N20" s="28"/>
      <c r="O20" s="28"/>
      <c r="P20" s="28"/>
      <c r="Q20" s="28"/>
      <c r="R20" s="28"/>
      <c r="S20" s="28"/>
      <c r="T20" s="28"/>
      <c r="U20" s="28"/>
      <c r="V20" s="28"/>
      <c r="W20" s="28"/>
      <c r="X20" s="28"/>
      <c r="Y20" s="28"/>
      <c r="Z20" s="28"/>
      <c r="AA20" s="28"/>
      <c r="AB20" s="25"/>
      <c r="AC20" s="25"/>
      <c r="AD20" s="25"/>
      <c r="AE20" s="25"/>
      <c r="AF20" s="25"/>
      <c r="AG20" s="25"/>
    </row>
    <row r="21" spans="1:33" x14ac:dyDescent="0.2">
      <c r="A21" s="28"/>
      <c r="D21" s="21" t="s">
        <v>11</v>
      </c>
      <c r="F21" s="24"/>
      <c r="M21" s="28"/>
      <c r="N21" s="28"/>
      <c r="O21" s="28"/>
      <c r="P21" s="28"/>
      <c r="Q21" s="28"/>
      <c r="R21" s="28"/>
      <c r="S21" s="28"/>
      <c r="T21" s="28"/>
      <c r="U21" s="28"/>
      <c r="V21" s="28"/>
      <c r="W21" s="28"/>
      <c r="X21" s="28"/>
      <c r="Y21" s="28"/>
      <c r="Z21" s="28"/>
      <c r="AA21" s="28"/>
      <c r="AB21" s="25"/>
      <c r="AC21" s="25"/>
      <c r="AD21" s="25"/>
      <c r="AE21" s="25"/>
      <c r="AF21" s="25"/>
      <c r="AG21" s="25"/>
    </row>
    <row r="22" spans="1:33" x14ac:dyDescent="0.2">
      <c r="A22" s="28"/>
      <c r="D22" s="21" t="s">
        <v>12</v>
      </c>
      <c r="F22" s="23"/>
      <c r="M22" s="28"/>
      <c r="N22" s="28"/>
      <c r="O22" s="28"/>
      <c r="P22" s="28"/>
      <c r="Q22" s="28"/>
      <c r="R22" s="28"/>
      <c r="S22" s="28"/>
      <c r="T22" s="28"/>
      <c r="U22" s="28"/>
      <c r="V22" s="28"/>
      <c r="W22" s="28"/>
      <c r="X22" s="28"/>
      <c r="Y22" s="28"/>
      <c r="Z22" s="28"/>
      <c r="AA22" s="28"/>
      <c r="AB22" s="25"/>
      <c r="AC22" s="25"/>
      <c r="AD22" s="25"/>
      <c r="AE22" s="25"/>
      <c r="AF22" s="25"/>
      <c r="AG22" s="25"/>
    </row>
    <row r="23" spans="1:33" x14ac:dyDescent="0.2">
      <c r="A23" s="28"/>
      <c r="D23" s="21" t="s">
        <v>41</v>
      </c>
      <c r="F23" s="24"/>
      <c r="M23" s="28"/>
      <c r="N23" s="28"/>
      <c r="O23" s="28"/>
      <c r="P23" s="28"/>
      <c r="Q23" s="28"/>
      <c r="R23" s="28"/>
      <c r="S23" s="28"/>
      <c r="T23" s="28"/>
      <c r="U23" s="28"/>
      <c r="V23" s="28"/>
      <c r="W23" s="28"/>
      <c r="X23" s="28"/>
      <c r="Y23" s="28"/>
      <c r="Z23" s="28"/>
      <c r="AA23" s="28"/>
      <c r="AB23" s="25"/>
      <c r="AC23" s="25"/>
      <c r="AD23" s="25"/>
      <c r="AE23" s="25"/>
      <c r="AF23" s="25"/>
      <c r="AG23" s="25"/>
    </row>
    <row r="24" spans="1:33" x14ac:dyDescent="0.2">
      <c r="A24" s="28"/>
      <c r="D24" s="21" t="s">
        <v>42</v>
      </c>
      <c r="F24" s="23"/>
      <c r="M24" s="28"/>
      <c r="N24" s="28"/>
      <c r="O24" s="28"/>
      <c r="P24" s="28"/>
      <c r="Q24" s="28"/>
      <c r="R24" s="28"/>
      <c r="S24" s="28"/>
      <c r="T24" s="28"/>
      <c r="U24" s="28"/>
      <c r="V24" s="28"/>
      <c r="W24" s="28"/>
      <c r="X24" s="28"/>
      <c r="Y24" s="28"/>
      <c r="Z24" s="28"/>
      <c r="AA24" s="28"/>
      <c r="AB24" s="25"/>
      <c r="AC24" s="25"/>
      <c r="AD24" s="25"/>
      <c r="AE24" s="25"/>
      <c r="AF24" s="25"/>
      <c r="AG24" s="25"/>
    </row>
    <row r="25" spans="1:33" x14ac:dyDescent="0.2">
      <c r="A25" s="28"/>
      <c r="D25" s="21" t="s">
        <v>13</v>
      </c>
      <c r="F25" s="23"/>
      <c r="M25" s="28"/>
      <c r="N25" s="28"/>
      <c r="O25" s="28"/>
      <c r="P25" s="28"/>
      <c r="Q25" s="28"/>
      <c r="R25" s="28"/>
      <c r="S25" s="28"/>
      <c r="T25" s="28"/>
      <c r="U25" s="28"/>
      <c r="V25" s="28"/>
      <c r="W25" s="28"/>
      <c r="X25" s="28"/>
      <c r="Y25" s="28"/>
      <c r="Z25" s="28"/>
      <c r="AA25" s="28"/>
      <c r="AB25" s="25"/>
      <c r="AC25" s="25"/>
      <c r="AD25" s="25"/>
      <c r="AE25" s="25"/>
      <c r="AF25" s="25"/>
      <c r="AG25" s="25"/>
    </row>
    <row r="26" spans="1:33" ht="9.9499999999999993" customHeight="1" thickBot="1" x14ac:dyDescent="0.25">
      <c r="A26" s="28"/>
      <c r="H26" s="13"/>
      <c r="M26" s="28"/>
      <c r="N26" s="28"/>
      <c r="O26" s="28"/>
      <c r="P26" s="28"/>
      <c r="Q26" s="28"/>
      <c r="R26" s="28"/>
      <c r="S26" s="28"/>
      <c r="T26" s="28"/>
      <c r="U26" s="28"/>
      <c r="V26" s="28"/>
      <c r="W26" s="28"/>
      <c r="X26" s="28"/>
      <c r="Y26" s="28"/>
      <c r="Z26" s="28"/>
      <c r="AA26" s="28"/>
      <c r="AB26" s="25"/>
      <c r="AC26" s="25"/>
      <c r="AD26" s="25"/>
      <c r="AE26" s="25"/>
      <c r="AF26" s="25"/>
      <c r="AG26" s="25"/>
    </row>
    <row r="27" spans="1:33" ht="16.5" thickBot="1" x14ac:dyDescent="0.35">
      <c r="A27" s="28"/>
      <c r="B27" s="3" t="s">
        <v>17</v>
      </c>
      <c r="D27" t="s">
        <v>34</v>
      </c>
      <c r="E27" s="18">
        <f>(($F$14/1000)*IF($F$5&lt;&gt;0,-5.5,IF($F$6&lt;&gt;0,-7.3,IF($F$7&lt;&gt;0,-6.7,IF($F$8&lt;&gt;0,-5.7,IF($F$9&lt;&gt;0,-5.6,IF($F$10&lt;&gt;0,-4.8,IF($F$11&lt;&gt;0,-6.5,IF($F$12&lt;&gt;0,-5.1)))))))))+IF($F$5&lt;&gt;0,-8.3,IF($F$6&lt;&gt;0,-6.4,IF($F$7&lt;&gt;0,-6.8,IF($F$8&lt;&gt;0,-8.6,IF($F$9&lt;&gt;0,-7.5,IF($F$10&lt;&gt;0,-8.3,IF($F$11&lt;&gt;0,-8.2,IF($F$12&lt;&gt;0,-6.9))))))))</f>
        <v>-12.495000000000001</v>
      </c>
      <c r="G27" s="15" t="s">
        <v>32</v>
      </c>
      <c r="H27" s="18">
        <f>$E$27+(IF($F$18&lt;&gt;0,-2.5,IF($F$19&lt;&gt;0,-6,IF($F20&lt;&gt;0,2,IF($F$21&lt;&gt;0,0.5,IF($F$22&lt;&gt;0,1.5,IF($F$23&lt;&gt;0,0.7,IF($F$24&lt;&gt;0,0.7,IF($F$25&lt;&gt;0,0)))))))))</f>
        <v>-12.495000000000001</v>
      </c>
      <c r="M27" s="28"/>
      <c r="N27" s="28"/>
      <c r="O27" s="28"/>
      <c r="P27" s="28"/>
      <c r="Q27" s="28"/>
      <c r="R27" s="28"/>
      <c r="S27" s="28"/>
      <c r="T27" s="28"/>
      <c r="U27" s="28"/>
      <c r="V27" s="28"/>
      <c r="W27" s="28"/>
      <c r="X27" s="28"/>
      <c r="Y27" s="28"/>
      <c r="Z27" s="28"/>
      <c r="AA27" s="28"/>
      <c r="AB27" s="25"/>
      <c r="AC27" s="25"/>
      <c r="AD27" s="25"/>
      <c r="AE27" s="25"/>
      <c r="AF27" s="25"/>
      <c r="AG27" s="25"/>
    </row>
    <row r="28" spans="1:33" ht="9.9499999999999993" customHeight="1" thickBot="1" x14ac:dyDescent="0.25">
      <c r="A28" s="28"/>
      <c r="B28" s="3"/>
      <c r="E28" s="13"/>
      <c r="F28" s="4"/>
      <c r="H28" s="13"/>
      <c r="M28" s="28"/>
      <c r="N28" s="28"/>
      <c r="O28" s="28"/>
      <c r="P28" s="28"/>
      <c r="Q28" s="28"/>
      <c r="R28" s="28"/>
      <c r="S28" s="28"/>
      <c r="T28" s="28"/>
      <c r="U28" s="28"/>
      <c r="V28" s="28"/>
      <c r="W28" s="28"/>
      <c r="X28" s="28"/>
      <c r="Y28" s="28"/>
      <c r="Z28" s="28"/>
      <c r="AA28" s="28"/>
      <c r="AB28" s="25"/>
      <c r="AC28" s="25"/>
      <c r="AD28" s="25"/>
      <c r="AE28" s="25"/>
      <c r="AF28" s="25"/>
      <c r="AG28" s="25"/>
    </row>
    <row r="29" spans="1:33" ht="16.5" thickBot="1" x14ac:dyDescent="0.35">
      <c r="A29" s="28"/>
      <c r="B29" s="3"/>
      <c r="D29" t="s">
        <v>35</v>
      </c>
      <c r="E29" s="18">
        <f>(($F$14/1000)^3)*IF($F$5&lt;&gt;0,0,IF($F$6&lt;&gt;0,0,IF($F$7&lt;&gt;0,0,IF($F$8&lt;&gt;0,0,IF($F$9&lt;&gt;0,0,IF($F$10&lt;&gt;0,-5.9,IF($F$11&lt;&gt;0,-4.2,IF($F$12&lt;&gt;0,-4.2))))))))+(($F$14/1000)^2)*IF($F$5&lt;&gt;0,0,IF($F$6&lt;&gt;0,0,IF($F$7&lt;&gt;0,0,IF($F$8&lt;&gt;0,0,IF($F$9&lt;&gt;0,0,IF($F$10&lt;&gt;0,26.1,IF($F$11&lt;&gt;0,15.5,IF($F$12&lt;&gt;0,15.2))))))))+(($F$14/1000)*IF($F$5&lt;&gt;0,-5,IF($F$6&lt;&gt;0,-3,IF($F$7&lt;&gt;0,-3,IF($F$8&lt;&gt;0,-3,IF($F$9&lt;&gt;0,-2.4,IF($F$10&lt;&gt;0,-37.8,IF($F$11&lt;&gt;0,-19.6,IF($F$12&lt;&gt;0,-17.2))))))))+IF($F$5&lt;&gt;0,46.9,IF($F$6&lt;&gt;0,46.1,IF($F$7&lt;&gt;0,46.1,IF($F$8&lt;&gt;0,46.1,IF($F$9&lt;&gt;0,45.1,IF($F$10&lt;&gt;0,60.3,IF($F$11&lt;&gt;0,51.8,IF($F$12&lt;&gt;0,50.2)))))))))</f>
        <v>43.550000000000004</v>
      </c>
      <c r="F29" s="14"/>
      <c r="G29" s="15" t="s">
        <v>32</v>
      </c>
      <c r="H29" s="18">
        <f>$E$29+(IF($F$18&lt;&gt;0,0,IF($F$19&lt;&gt;0,1,IF($F20&lt;&gt;0,-0.5,IF($F$21&lt;&gt;0,0.5,IF($F$22&lt;&gt;0,1.5,IF($F$23&lt;&gt;0,0,IF($F$24&lt;&gt;0,0.7,IF($F$25&lt;&gt;0,-6)))))))))</f>
        <v>43.550000000000004</v>
      </c>
      <c r="M29" s="28"/>
      <c r="N29" s="28"/>
      <c r="O29" s="28"/>
      <c r="P29" s="28"/>
      <c r="Q29" s="28"/>
      <c r="R29" s="28"/>
      <c r="S29" s="28"/>
      <c r="T29" s="28"/>
      <c r="U29" s="28"/>
      <c r="V29" s="28"/>
      <c r="W29" s="28"/>
      <c r="X29" s="28"/>
      <c r="Y29" s="28"/>
      <c r="Z29" s="28"/>
      <c r="AA29" s="28"/>
      <c r="AB29" s="25"/>
      <c r="AC29" s="25"/>
      <c r="AD29" s="25"/>
      <c r="AE29" s="25"/>
      <c r="AF29" s="25"/>
      <c r="AG29" s="25"/>
    </row>
    <row r="30" spans="1:33" ht="9.9499999999999993" customHeight="1" thickBot="1" x14ac:dyDescent="0.25">
      <c r="A30" s="28"/>
      <c r="B30" s="3"/>
      <c r="M30" s="28"/>
      <c r="N30" s="28"/>
      <c r="O30" s="28"/>
      <c r="P30" s="28"/>
      <c r="Q30" s="28"/>
      <c r="R30" s="28"/>
      <c r="S30" s="28"/>
      <c r="T30" s="28"/>
      <c r="U30" s="28"/>
      <c r="V30" s="28"/>
      <c r="W30" s="28"/>
      <c r="X30" s="28"/>
      <c r="Y30" s="28"/>
      <c r="Z30" s="28"/>
      <c r="AA30" s="28"/>
      <c r="AB30" s="25"/>
      <c r="AC30" s="25"/>
      <c r="AD30" s="25"/>
      <c r="AE30" s="25"/>
      <c r="AF30" s="25"/>
      <c r="AG30" s="25"/>
    </row>
    <row r="31" spans="1:33" ht="16.5" thickBot="1" x14ac:dyDescent="0.35">
      <c r="A31" s="28"/>
      <c r="B31" s="3" t="s">
        <v>18</v>
      </c>
      <c r="D31" t="s">
        <v>19</v>
      </c>
      <c r="E31" t="s">
        <v>36</v>
      </c>
      <c r="F31" s="18">
        <f>$H$29</f>
        <v>43.550000000000004</v>
      </c>
      <c r="M31" s="28"/>
      <c r="N31" s="28"/>
      <c r="O31" s="28"/>
      <c r="P31" s="28"/>
      <c r="Q31" s="28"/>
      <c r="R31" s="28"/>
      <c r="S31" s="28"/>
      <c r="T31" s="28"/>
      <c r="U31" s="28"/>
      <c r="V31" s="28"/>
      <c r="W31" s="28"/>
      <c r="X31" s="28"/>
      <c r="Y31" s="28"/>
      <c r="Z31" s="28"/>
      <c r="AA31" s="28"/>
      <c r="AB31" s="25"/>
      <c r="AC31" s="25"/>
      <c r="AD31" s="25"/>
      <c r="AE31" s="25"/>
      <c r="AF31" s="25"/>
      <c r="AG31" s="25"/>
    </row>
    <row r="32" spans="1:33" ht="9.9499999999999993" customHeight="1" thickBot="1" x14ac:dyDescent="0.25">
      <c r="A32" s="28"/>
      <c r="B32" s="3"/>
      <c r="F32" s="2"/>
      <c r="M32" s="28"/>
      <c r="N32" s="28"/>
      <c r="O32" s="28"/>
      <c r="P32" s="28"/>
      <c r="Q32" s="28"/>
      <c r="R32" s="28"/>
      <c r="S32" s="28"/>
      <c r="T32" s="28"/>
      <c r="U32" s="28"/>
      <c r="V32" s="28"/>
      <c r="W32" s="28"/>
      <c r="X32" s="28"/>
      <c r="Y32" s="28"/>
      <c r="Z32" s="28"/>
      <c r="AA32" s="28"/>
      <c r="AB32" s="25"/>
      <c r="AC32" s="25"/>
      <c r="AD32" s="25"/>
      <c r="AE32" s="25"/>
      <c r="AF32" s="25"/>
      <c r="AG32" s="25"/>
    </row>
    <row r="33" spans="1:33" ht="16.5" thickBot="1" x14ac:dyDescent="0.35">
      <c r="A33" s="28"/>
      <c r="B33" s="3"/>
      <c r="D33" t="s">
        <v>20</v>
      </c>
      <c r="E33" t="s">
        <v>36</v>
      </c>
      <c r="F33" s="18">
        <f>($F$31*0.9127)-1.55</f>
        <v>38.198085000000006</v>
      </c>
      <c r="M33" s="28"/>
      <c r="N33" s="28"/>
      <c r="O33" s="28"/>
      <c r="P33" s="28"/>
      <c r="Q33" s="28"/>
      <c r="R33" s="28"/>
      <c r="S33" s="28"/>
      <c r="T33" s="28"/>
      <c r="U33" s="28"/>
      <c r="V33" s="28"/>
      <c r="W33" s="28"/>
      <c r="X33" s="28"/>
      <c r="Y33" s="28"/>
      <c r="Z33" s="28"/>
      <c r="AA33" s="28"/>
      <c r="AB33" s="25"/>
      <c r="AC33" s="25"/>
      <c r="AD33" s="25"/>
      <c r="AE33" s="25"/>
      <c r="AF33" s="25"/>
      <c r="AG33" s="25"/>
    </row>
    <row r="34" spans="1:33" ht="13.5" thickBot="1" x14ac:dyDescent="0.25">
      <c r="A34" s="28"/>
      <c r="B34" s="3"/>
      <c r="M34" s="28"/>
      <c r="N34" s="28"/>
      <c r="O34" s="28"/>
      <c r="P34" s="28"/>
      <c r="Q34" s="28"/>
      <c r="R34" s="28"/>
      <c r="S34" s="28"/>
      <c r="T34" s="28"/>
      <c r="U34" s="28"/>
      <c r="V34" s="28"/>
      <c r="W34" s="28"/>
      <c r="X34" s="28"/>
      <c r="Y34" s="28"/>
      <c r="Z34" s="28"/>
      <c r="AA34" s="28"/>
      <c r="AB34" s="25"/>
      <c r="AC34" s="25"/>
      <c r="AD34" s="25"/>
      <c r="AE34" s="25"/>
      <c r="AF34" s="25"/>
      <c r="AG34" s="25"/>
    </row>
    <row r="35" spans="1:33" ht="16.5" thickBot="1" x14ac:dyDescent="0.35">
      <c r="A35" s="28"/>
      <c r="B35" s="3" t="s">
        <v>21</v>
      </c>
      <c r="D35" t="s">
        <v>22</v>
      </c>
      <c r="E35" t="s">
        <v>36</v>
      </c>
      <c r="F35" s="18">
        <f>(IF($F$5&lt;&gt;0,3.3,IF($F$6&lt;&gt;0,3.3,IF($F$7&lt;&gt;0,3.3,IF($F$8&lt;&gt;0,3.3,IF($F$9&lt;&gt;0,3.3,IF($F$10&lt;&gt;0,1.4,IF($F$11&lt;&gt;0,1.4,IF($F$12&lt;&gt;0,1.4)))))))))+($F$14/1000*(IF($F$5&lt;&gt;0,0.52,IF($F$6&lt;&gt;0,0.52,IF($F$7&lt;&gt;0,0.52,IF($F$8&lt;&gt;0,0.52,IF($F$9&lt;&gt;0,0.52,IF($F$10&lt;&gt;0,1.31,IF($F$11&lt;&gt;0,1.31,IF($F$12&lt;&gt;0,1.31))))))))))</f>
        <v>3.742</v>
      </c>
      <c r="M35" s="28"/>
      <c r="N35" s="28"/>
      <c r="O35" s="28"/>
      <c r="P35" s="28"/>
      <c r="Q35" s="28"/>
      <c r="R35" s="28"/>
      <c r="S35" s="28"/>
      <c r="T35" s="28"/>
      <c r="U35" s="28"/>
      <c r="V35" s="28"/>
      <c r="W35" s="28"/>
      <c r="X35" s="28"/>
      <c r="Y35" s="28"/>
      <c r="Z35" s="28"/>
      <c r="AA35" s="28"/>
      <c r="AB35" s="25"/>
      <c r="AC35" s="25"/>
      <c r="AD35" s="25"/>
      <c r="AE35" s="25"/>
      <c r="AF35" s="25"/>
      <c r="AG35" s="25"/>
    </row>
    <row r="36" spans="1:33" ht="9.9499999999999993" customHeight="1" thickBot="1" x14ac:dyDescent="0.25">
      <c r="A36" s="28"/>
      <c r="B36" s="3"/>
      <c r="M36" s="28"/>
      <c r="N36" s="28"/>
      <c r="O36" s="28"/>
      <c r="P36" s="28"/>
      <c r="Q36" s="28"/>
      <c r="R36" s="28"/>
      <c r="S36" s="28"/>
      <c r="T36" s="28"/>
      <c r="U36" s="28"/>
      <c r="V36" s="28"/>
      <c r="W36" s="28"/>
      <c r="X36" s="28"/>
      <c r="Y36" s="28"/>
      <c r="Z36" s="28"/>
      <c r="AA36" s="28"/>
      <c r="AB36" s="25"/>
      <c r="AC36" s="25"/>
      <c r="AD36" s="25"/>
      <c r="AE36" s="25"/>
      <c r="AF36" s="25"/>
      <c r="AG36" s="25"/>
    </row>
    <row r="37" spans="1:33" ht="16.5" thickBot="1" x14ac:dyDescent="0.35">
      <c r="A37" s="28"/>
      <c r="B37" s="3"/>
      <c r="D37" t="s">
        <v>23</v>
      </c>
      <c r="E37" t="s">
        <v>36</v>
      </c>
      <c r="F37" s="18">
        <f>(IF($F$5&lt;&gt;0,0.8,IF($F$6&lt;&gt;0,0.8,IF($F$7&lt;&gt;0,0.8,IF($F$8&lt;&gt;0,0.8,IF($F$9&lt;&gt;0,0.8,IF($F$10&lt;&gt;0,0.5,IF($F$11&lt;&gt;0,0.5,IF($F$12&lt;&gt;0,0.8)))))))))+($F$14/1000*(IF($F$5&lt;&gt;0,0.23,IF($F$6&lt;&gt;0,0.23,IF($F$7&lt;&gt;0,0.23,IF($F$8&lt;&gt;0,0.23,IF($F$9&lt;&gt;0,0.23,IF($F$10&lt;&gt;0,0.24,IF($F$11&lt;&gt;0,0.24,IF($F$12&lt;&gt;0,0.23))))))))))</f>
        <v>0.99550000000000005</v>
      </c>
      <c r="H37" s="4"/>
      <c r="I37" s="4"/>
      <c r="J37" s="4"/>
      <c r="M37" s="28"/>
      <c r="N37" s="28"/>
      <c r="O37" s="28"/>
      <c r="P37" s="28"/>
      <c r="Q37" s="28"/>
      <c r="R37" s="28"/>
      <c r="S37" s="28"/>
      <c r="T37" s="28"/>
      <c r="U37" s="28"/>
      <c r="V37" s="28"/>
      <c r="W37" s="28"/>
      <c r="X37" s="28"/>
      <c r="Y37" s="28"/>
      <c r="Z37" s="28"/>
      <c r="AA37" s="28"/>
      <c r="AB37" s="25"/>
      <c r="AC37" s="25"/>
      <c r="AD37" s="25"/>
      <c r="AE37" s="25"/>
      <c r="AF37" s="25"/>
      <c r="AG37" s="25"/>
    </row>
    <row r="38" spans="1:33" ht="13.5" thickBot="1" x14ac:dyDescent="0.25">
      <c r="A38" s="28"/>
      <c r="B38" s="3"/>
      <c r="H38" s="4"/>
      <c r="I38" s="4"/>
      <c r="J38" s="4"/>
      <c r="M38" s="28"/>
      <c r="N38" s="28"/>
      <c r="O38" s="28"/>
      <c r="P38" s="28"/>
      <c r="Q38" s="28"/>
      <c r="R38" s="28"/>
      <c r="S38" s="28"/>
      <c r="T38" s="28"/>
      <c r="U38" s="28"/>
      <c r="V38" s="28"/>
      <c r="W38" s="28"/>
      <c r="X38" s="28"/>
      <c r="Y38" s="28"/>
      <c r="Z38" s="28"/>
      <c r="AA38" s="28"/>
      <c r="AB38" s="25"/>
      <c r="AC38" s="25"/>
      <c r="AD38" s="25"/>
      <c r="AE38" s="25"/>
      <c r="AF38" s="25"/>
      <c r="AG38" s="25"/>
    </row>
    <row r="39" spans="1:33" ht="16.5" thickBot="1" x14ac:dyDescent="0.35">
      <c r="A39" s="28"/>
      <c r="B39" s="3" t="s">
        <v>24</v>
      </c>
      <c r="D39" t="s">
        <v>25</v>
      </c>
      <c r="E39" t="s">
        <v>36</v>
      </c>
      <c r="F39" s="18">
        <f>$H$27-1.77*$F$35</f>
        <v>-19.11834</v>
      </c>
      <c r="H39" s="4"/>
      <c r="I39" s="4"/>
      <c r="J39" s="4"/>
      <c r="M39" s="28"/>
      <c r="N39" s="28"/>
      <c r="O39" s="28"/>
      <c r="P39" s="28"/>
      <c r="Q39" s="28"/>
      <c r="R39" s="28"/>
      <c r="S39" s="28"/>
      <c r="T39" s="28"/>
      <c r="U39" s="28"/>
      <c r="V39" s="28"/>
      <c r="W39" s="28"/>
      <c r="X39" s="28"/>
      <c r="Y39" s="28"/>
      <c r="Z39" s="28"/>
      <c r="AA39" s="28"/>
      <c r="AB39" s="25"/>
      <c r="AC39" s="25"/>
      <c r="AD39" s="25"/>
      <c r="AE39" s="25"/>
      <c r="AF39" s="25"/>
      <c r="AG39" s="25"/>
    </row>
    <row r="40" spans="1:33" ht="9.9499999999999993" customHeight="1" thickBot="1" x14ac:dyDescent="0.25">
      <c r="A40" s="28"/>
      <c r="B40" s="3"/>
      <c r="F40" s="2"/>
      <c r="M40" s="28"/>
      <c r="N40" s="28"/>
      <c r="O40" s="28"/>
      <c r="P40" s="28"/>
      <c r="Q40" s="28"/>
      <c r="R40" s="28"/>
      <c r="S40" s="28"/>
      <c r="T40" s="28"/>
      <c r="U40" s="28"/>
      <c r="V40" s="28"/>
      <c r="W40" s="28"/>
      <c r="X40" s="28"/>
      <c r="Y40" s="28"/>
      <c r="Z40" s="28"/>
      <c r="AA40" s="28"/>
      <c r="AB40" s="25"/>
      <c r="AC40" s="25"/>
      <c r="AD40" s="25"/>
      <c r="AE40" s="25"/>
      <c r="AF40" s="25"/>
      <c r="AG40" s="25"/>
    </row>
    <row r="41" spans="1:33" ht="16.5" thickBot="1" x14ac:dyDescent="0.35">
      <c r="A41" s="28"/>
      <c r="B41" s="3"/>
      <c r="D41" t="s">
        <v>26</v>
      </c>
      <c r="E41" t="s">
        <v>36</v>
      </c>
      <c r="F41" s="18">
        <f>$H$29+1.77*$F$37</f>
        <v>45.312035000000002</v>
      </c>
      <c r="M41" s="28"/>
      <c r="N41" s="28"/>
      <c r="O41" s="28"/>
      <c r="P41" s="28"/>
      <c r="Q41" s="28"/>
      <c r="R41" s="28"/>
      <c r="S41" s="28"/>
      <c r="T41" s="28"/>
      <c r="U41" s="28"/>
      <c r="V41" s="28"/>
      <c r="W41" s="28"/>
      <c r="X41" s="28"/>
      <c r="Y41" s="28"/>
      <c r="Z41" s="28"/>
      <c r="AA41" s="28"/>
      <c r="AB41" s="25"/>
      <c r="AC41" s="25"/>
      <c r="AD41" s="25"/>
      <c r="AE41" s="25"/>
      <c r="AF41" s="25"/>
      <c r="AG41" s="25"/>
    </row>
    <row r="42" spans="1:33" ht="13.5" thickBot="1" x14ac:dyDescent="0.25">
      <c r="A42" s="28"/>
      <c r="B42" s="3"/>
      <c r="M42" s="28"/>
      <c r="N42" s="28"/>
      <c r="O42" s="28"/>
      <c r="P42" s="28"/>
      <c r="Q42" s="28"/>
      <c r="R42" s="28"/>
      <c r="S42" s="28"/>
      <c r="T42" s="28"/>
      <c r="U42" s="28"/>
      <c r="V42" s="28"/>
      <c r="W42" s="28"/>
      <c r="X42" s="28"/>
      <c r="Y42" s="28"/>
      <c r="Z42" s="28"/>
      <c r="AA42" s="28"/>
      <c r="AB42" s="25"/>
      <c r="AC42" s="25"/>
      <c r="AD42" s="25"/>
      <c r="AE42" s="25"/>
      <c r="AF42" s="25"/>
      <c r="AG42" s="25"/>
    </row>
    <row r="43" spans="1:33" ht="14.25" thickTop="1" thickBot="1" x14ac:dyDescent="0.25">
      <c r="A43" s="28"/>
      <c r="B43" s="3" t="s">
        <v>27</v>
      </c>
      <c r="D43" s="3" t="s">
        <v>28</v>
      </c>
      <c r="F43" s="16">
        <f>ROUNDDOWN(($F$39-1)/6,0)*6-4</f>
        <v>-22</v>
      </c>
      <c r="I43" s="5"/>
      <c r="J43" s="6"/>
      <c r="K43" s="6"/>
      <c r="L43" s="7"/>
      <c r="M43" s="31"/>
      <c r="N43" s="28"/>
      <c r="O43" s="28"/>
      <c r="P43" s="28"/>
      <c r="Q43" s="28"/>
      <c r="R43" s="28"/>
      <c r="S43" s="28"/>
      <c r="T43" s="28"/>
      <c r="U43" s="28"/>
      <c r="V43" s="28"/>
      <c r="W43" s="28"/>
      <c r="X43" s="28"/>
      <c r="Y43" s="28"/>
      <c r="Z43" s="28"/>
      <c r="AA43" s="28"/>
      <c r="AB43" s="25"/>
      <c r="AC43" s="25"/>
      <c r="AD43" s="25"/>
      <c r="AE43" s="25"/>
      <c r="AF43" s="25"/>
      <c r="AG43" s="25"/>
    </row>
    <row r="44" spans="1:33" ht="13.5" thickBot="1" x14ac:dyDescent="0.25">
      <c r="A44" s="28"/>
      <c r="B44" s="3"/>
      <c r="D44" s="3"/>
      <c r="H44" t="s">
        <v>30</v>
      </c>
      <c r="I44" s="8" t="s">
        <v>31</v>
      </c>
      <c r="J44" s="9">
        <f>F45</f>
        <v>46</v>
      </c>
      <c r="K44" s="9" t="str">
        <f>IF(F43&lt;0,"-","+")</f>
        <v>-</v>
      </c>
      <c r="L44" s="17">
        <f>ABS($F$43)</f>
        <v>22</v>
      </c>
      <c r="M44" s="32"/>
      <c r="N44" s="28"/>
      <c r="O44" s="28"/>
      <c r="P44" s="28"/>
      <c r="Q44" s="28"/>
      <c r="R44" s="28"/>
      <c r="S44" s="28"/>
      <c r="T44" s="28"/>
      <c r="U44" s="28"/>
      <c r="V44" s="28"/>
      <c r="W44" s="28"/>
      <c r="X44" s="28"/>
      <c r="Y44" s="28"/>
      <c r="Z44" s="28"/>
      <c r="AA44" s="28"/>
      <c r="AB44" s="25"/>
      <c r="AC44" s="25"/>
      <c r="AD44" s="25"/>
      <c r="AE44" s="25"/>
      <c r="AF44" s="25"/>
      <c r="AG44" s="25"/>
    </row>
    <row r="45" spans="1:33" ht="13.5" thickBot="1" x14ac:dyDescent="0.25">
      <c r="A45" s="28"/>
      <c r="B45" s="3"/>
      <c r="D45" s="3" t="s">
        <v>29</v>
      </c>
      <c r="F45" s="16">
        <f>ROUNDDOWN(($F$41+1)/6,0)*6+4</f>
        <v>46</v>
      </c>
      <c r="I45" s="10"/>
      <c r="J45" s="11"/>
      <c r="K45" s="11"/>
      <c r="L45" s="12"/>
      <c r="M45" s="31"/>
      <c r="N45" s="28"/>
      <c r="O45" s="28"/>
      <c r="P45" s="28"/>
      <c r="Q45" s="28"/>
      <c r="R45" s="28"/>
      <c r="S45" s="28"/>
      <c r="T45" s="28"/>
      <c r="U45" s="28"/>
      <c r="V45" s="28"/>
      <c r="W45" s="28"/>
      <c r="X45" s="28"/>
      <c r="Y45" s="28"/>
      <c r="Z45" s="28"/>
      <c r="AA45" s="28"/>
      <c r="AB45" s="25"/>
      <c r="AC45" s="25"/>
      <c r="AD45" s="25"/>
      <c r="AE45" s="25"/>
      <c r="AF45" s="25"/>
      <c r="AG45" s="25"/>
    </row>
    <row r="46" spans="1:33" ht="5.0999999999999996" customHeight="1" x14ac:dyDescent="0.2">
      <c r="A46" s="28"/>
      <c r="B46" s="29"/>
      <c r="C46" s="30"/>
      <c r="D46" s="28"/>
      <c r="E46" s="28"/>
      <c r="F46" s="30"/>
      <c r="G46" s="28"/>
      <c r="H46" s="28"/>
      <c r="I46" s="28"/>
      <c r="J46" s="28"/>
      <c r="K46" s="28"/>
      <c r="L46" s="28"/>
      <c r="M46" s="28"/>
      <c r="N46" s="28"/>
      <c r="O46" s="28"/>
      <c r="P46" s="28"/>
      <c r="Q46" s="28"/>
      <c r="R46" s="28"/>
      <c r="S46" s="28"/>
      <c r="T46" s="28"/>
      <c r="U46" s="28"/>
      <c r="V46" s="28"/>
      <c r="W46" s="28"/>
      <c r="X46" s="28"/>
      <c r="Y46" s="28"/>
      <c r="Z46" s="28"/>
      <c r="AA46" s="28"/>
      <c r="AB46" s="25"/>
      <c r="AC46" s="25"/>
      <c r="AD46" s="25"/>
      <c r="AE46" s="25"/>
      <c r="AF46" s="25"/>
      <c r="AG46" s="25"/>
    </row>
    <row r="47" spans="1:33" x14ac:dyDescent="0.2">
      <c r="A47" s="22"/>
      <c r="B47" s="25"/>
      <c r="C47" s="26"/>
      <c r="D47" s="25"/>
      <c r="E47" s="25"/>
      <c r="F47" s="26"/>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row>
    <row r="48" spans="1:33" x14ac:dyDescent="0.2">
      <c r="A48" s="22"/>
      <c r="B48" s="25"/>
      <c r="C48" s="26"/>
      <c r="D48" s="25"/>
      <c r="E48" s="25"/>
      <c r="F48" s="26"/>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row>
    <row r="49" spans="1:33" x14ac:dyDescent="0.2">
      <c r="A49" s="22"/>
      <c r="B49" s="25"/>
      <c r="C49" s="26"/>
      <c r="D49" s="25"/>
      <c r="E49" s="25"/>
      <c r="F49" s="26"/>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row>
    <row r="50" spans="1:33" x14ac:dyDescent="0.2">
      <c r="A50" s="22"/>
      <c r="B50" s="25"/>
      <c r="C50" s="26"/>
      <c r="D50" s="25"/>
      <c r="E50" s="25"/>
      <c r="F50" s="26"/>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row>
    <row r="51" spans="1:33" x14ac:dyDescent="0.2">
      <c r="A51" s="22"/>
      <c r="B51" s="27"/>
      <c r="C51" s="26"/>
      <c r="D51" s="25"/>
      <c r="E51" s="25"/>
      <c r="F51" s="26"/>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row>
    <row r="52" spans="1:33" x14ac:dyDescent="0.2">
      <c r="A52" s="22"/>
      <c r="B52" s="25"/>
      <c r="C52" s="26"/>
      <c r="D52" s="25"/>
      <c r="E52" s="25"/>
      <c r="F52" s="26"/>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row>
    <row r="53" spans="1:33" x14ac:dyDescent="0.2">
      <c r="A53" s="22"/>
      <c r="B53" s="25"/>
      <c r="C53" s="26"/>
      <c r="D53" s="25"/>
      <c r="E53" s="25"/>
      <c r="F53" s="26"/>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row>
    <row r="54" spans="1:33" x14ac:dyDescent="0.2">
      <c r="A54" s="22"/>
      <c r="B54" s="25"/>
      <c r="C54" s="26"/>
      <c r="D54" s="25"/>
      <c r="E54" s="25"/>
      <c r="F54" s="26"/>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row>
    <row r="55" spans="1:33" x14ac:dyDescent="0.2">
      <c r="A55" s="22"/>
      <c r="B55" s="25"/>
      <c r="C55" s="26"/>
      <c r="D55" s="25"/>
      <c r="E55" s="25"/>
      <c r="F55" s="26"/>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row>
    <row r="56" spans="1:33" x14ac:dyDescent="0.2">
      <c r="A56" s="22"/>
      <c r="B56" s="25"/>
      <c r="C56" s="26"/>
      <c r="D56" s="25"/>
      <c r="E56" s="25"/>
      <c r="F56" s="26"/>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row>
    <row r="57" spans="1:33" x14ac:dyDescent="0.2">
      <c r="A57" s="22"/>
      <c r="B57" s="25"/>
      <c r="C57" s="26"/>
      <c r="D57" s="25"/>
      <c r="E57" s="25"/>
      <c r="F57" s="26"/>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row>
    <row r="58" spans="1:33" x14ac:dyDescent="0.2">
      <c r="A58" s="22"/>
      <c r="B58" s="25"/>
      <c r="C58" s="26"/>
      <c r="D58" s="25"/>
      <c r="E58" s="25"/>
      <c r="F58" s="26"/>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row>
    <row r="59" spans="1:33" x14ac:dyDescent="0.2">
      <c r="A59" s="22"/>
      <c r="B59" s="25"/>
      <c r="C59" s="26"/>
      <c r="D59" s="25"/>
      <c r="E59" s="25"/>
      <c r="F59" s="26"/>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row>
    <row r="60" spans="1:33" x14ac:dyDescent="0.2">
      <c r="A60" s="22"/>
      <c r="B60" s="25"/>
      <c r="C60" s="26"/>
      <c r="D60" s="25"/>
      <c r="E60" s="25"/>
      <c r="F60" s="26"/>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row>
    <row r="61" spans="1:33" x14ac:dyDescent="0.2">
      <c r="A61" s="22"/>
      <c r="B61" s="25"/>
      <c r="C61" s="26"/>
      <c r="D61" s="25"/>
      <c r="E61" s="25"/>
      <c r="F61" s="26"/>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row>
    <row r="62" spans="1:33" x14ac:dyDescent="0.2">
      <c r="A62" s="22"/>
      <c r="B62" s="25"/>
      <c r="C62" s="26"/>
      <c r="D62" s="25"/>
      <c r="E62" s="25"/>
      <c r="F62" s="26"/>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row>
    <row r="63" spans="1:33" x14ac:dyDescent="0.2">
      <c r="A63" s="22"/>
      <c r="B63" s="25"/>
      <c r="C63" s="26"/>
      <c r="D63" s="25"/>
      <c r="E63" s="25"/>
      <c r="F63" s="26"/>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row>
    <row r="64" spans="1:33" x14ac:dyDescent="0.2">
      <c r="A64" s="22"/>
      <c r="B64" s="25"/>
      <c r="C64" s="26"/>
      <c r="D64" s="25"/>
      <c r="E64" s="25"/>
      <c r="F64" s="26"/>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row>
    <row r="65" spans="1:33" x14ac:dyDescent="0.2">
      <c r="A65" s="22"/>
      <c r="B65" s="25"/>
      <c r="C65" s="26"/>
      <c r="D65" s="25"/>
      <c r="E65" s="25"/>
      <c r="F65" s="26"/>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row>
    <row r="66" spans="1:33" x14ac:dyDescent="0.2">
      <c r="A66" s="22"/>
      <c r="B66" s="25"/>
      <c r="C66" s="26"/>
      <c r="D66" s="25"/>
      <c r="E66" s="25"/>
      <c r="F66" s="26"/>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row>
    <row r="67" spans="1:33" x14ac:dyDescent="0.2">
      <c r="A67" s="22"/>
      <c r="B67" s="25"/>
      <c r="C67" s="26"/>
      <c r="D67" s="25"/>
      <c r="E67" s="25"/>
      <c r="F67" s="26"/>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row>
    <row r="68" spans="1:33" x14ac:dyDescent="0.2">
      <c r="A68" s="22"/>
      <c r="B68" s="25"/>
      <c r="C68" s="26"/>
      <c r="D68" s="25"/>
      <c r="E68" s="25"/>
      <c r="F68" s="26"/>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row>
    <row r="69" spans="1:33" x14ac:dyDescent="0.2">
      <c r="A69" s="22"/>
      <c r="B69" s="25"/>
      <c r="C69" s="26"/>
      <c r="D69" s="25"/>
      <c r="E69" s="25"/>
      <c r="F69" s="26"/>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row>
    <row r="70" spans="1:33" x14ac:dyDescent="0.2">
      <c r="A70" s="22"/>
      <c r="B70" s="25"/>
      <c r="C70" s="26"/>
      <c r="D70" s="25"/>
      <c r="E70" s="25"/>
      <c r="F70" s="26"/>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row>
    <row r="71" spans="1:33" x14ac:dyDescent="0.2">
      <c r="A71" s="22"/>
      <c r="B71" s="25"/>
      <c r="C71" s="26"/>
      <c r="D71" s="25"/>
      <c r="E71" s="25"/>
      <c r="F71" s="26"/>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row>
    <row r="72" spans="1:33" x14ac:dyDescent="0.2">
      <c r="A72" s="22"/>
      <c r="B72" s="25"/>
      <c r="C72" s="26"/>
      <c r="D72" s="25"/>
      <c r="E72" s="25"/>
      <c r="F72" s="26"/>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row>
    <row r="73" spans="1:33" x14ac:dyDescent="0.2">
      <c r="A73" s="22"/>
      <c r="B73" s="25"/>
      <c r="C73" s="26"/>
      <c r="D73" s="25"/>
      <c r="E73" s="25"/>
      <c r="F73" s="26"/>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row>
    <row r="74" spans="1:33" x14ac:dyDescent="0.2">
      <c r="A74" s="22"/>
      <c r="B74" s="25"/>
      <c r="C74" s="26"/>
      <c r="D74" s="25"/>
      <c r="E74" s="25"/>
      <c r="F74" s="26"/>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row>
    <row r="75" spans="1:33" x14ac:dyDescent="0.2">
      <c r="A75" s="22"/>
      <c r="B75" s="25"/>
      <c r="C75" s="26"/>
      <c r="D75" s="25"/>
      <c r="E75" s="25"/>
      <c r="F75" s="26"/>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row>
    <row r="76" spans="1:33" x14ac:dyDescent="0.2">
      <c r="A76" s="22"/>
      <c r="B76" s="25"/>
      <c r="C76" s="26"/>
      <c r="D76" s="25"/>
      <c r="E76" s="25"/>
      <c r="F76" s="26"/>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row>
    <row r="77" spans="1:33" x14ac:dyDescent="0.2">
      <c r="A77" s="22"/>
      <c r="B77" s="25"/>
      <c r="C77" s="26"/>
      <c r="D77" s="25"/>
      <c r="E77" s="25"/>
      <c r="F77" s="26"/>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row>
    <row r="78" spans="1:33" x14ac:dyDescent="0.2">
      <c r="A78" s="22"/>
      <c r="B78" s="25"/>
      <c r="C78" s="26"/>
      <c r="D78" s="25"/>
      <c r="E78" s="25"/>
      <c r="F78" s="26"/>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row>
    <row r="79" spans="1:33" x14ac:dyDescent="0.2">
      <c r="A79" s="22"/>
      <c r="B79" s="25"/>
      <c r="C79" s="26"/>
      <c r="D79" s="25"/>
      <c r="E79" s="25"/>
      <c r="F79" s="26"/>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row>
    <row r="80" spans="1:33" x14ac:dyDescent="0.2">
      <c r="A80" s="22"/>
      <c r="B80" s="25"/>
      <c r="C80" s="26"/>
      <c r="D80" s="25"/>
      <c r="E80" s="25"/>
      <c r="F80" s="26"/>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row>
    <row r="81" spans="1:33" x14ac:dyDescent="0.2">
      <c r="A81" s="22"/>
      <c r="B81" s="25"/>
      <c r="C81" s="26"/>
      <c r="D81" s="25"/>
      <c r="E81" s="25"/>
      <c r="F81" s="26"/>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row>
    <row r="82" spans="1:33" x14ac:dyDescent="0.2">
      <c r="A82" s="22"/>
      <c r="B82" s="25"/>
      <c r="C82" s="26"/>
      <c r="D82" s="25"/>
      <c r="E82" s="25"/>
      <c r="F82" s="26"/>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row>
    <row r="83" spans="1:33" x14ac:dyDescent="0.2">
      <c r="A83" s="22"/>
      <c r="B83" s="25"/>
      <c r="C83" s="26"/>
      <c r="D83" s="25"/>
      <c r="E83" s="25"/>
      <c r="F83" s="26"/>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row>
    <row r="84" spans="1:33" x14ac:dyDescent="0.2">
      <c r="A84" s="22"/>
      <c r="B84" s="25"/>
      <c r="C84" s="26"/>
      <c r="D84" s="25"/>
      <c r="E84" s="25"/>
      <c r="F84" s="26"/>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row>
    <row r="85" spans="1:33" x14ac:dyDescent="0.2">
      <c r="A85" s="22"/>
      <c r="B85" s="25"/>
      <c r="C85" s="26"/>
      <c r="D85" s="25"/>
      <c r="E85" s="25"/>
      <c r="F85" s="26"/>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row>
    <row r="86" spans="1:33" x14ac:dyDescent="0.2">
      <c r="A86" s="22"/>
      <c r="B86" s="25"/>
      <c r="C86" s="26"/>
      <c r="D86" s="25"/>
      <c r="E86" s="25"/>
      <c r="F86" s="26"/>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row>
    <row r="87" spans="1:33" x14ac:dyDescent="0.2">
      <c r="A87" s="22"/>
      <c r="B87" s="25"/>
      <c r="C87" s="26"/>
      <c r="D87" s="25"/>
      <c r="E87" s="25"/>
      <c r="F87" s="26"/>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row>
    <row r="88" spans="1:33" x14ac:dyDescent="0.2">
      <c r="A88" s="22"/>
      <c r="B88" s="25"/>
      <c r="C88" s="26"/>
      <c r="D88" s="25"/>
      <c r="E88" s="25"/>
      <c r="F88" s="26"/>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row>
    <row r="89" spans="1:33" x14ac:dyDescent="0.2">
      <c r="A89" s="22"/>
      <c r="B89" s="25"/>
      <c r="C89" s="26"/>
      <c r="D89" s="25"/>
      <c r="E89" s="25"/>
      <c r="F89" s="26"/>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row>
    <row r="90" spans="1:33" x14ac:dyDescent="0.2">
      <c r="A90" s="22"/>
      <c r="B90" s="25"/>
      <c r="C90" s="26"/>
      <c r="D90" s="25"/>
      <c r="E90" s="25"/>
      <c r="F90" s="26"/>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row>
    <row r="91" spans="1:33" x14ac:dyDescent="0.2">
      <c r="A91" s="22"/>
      <c r="B91" s="25"/>
      <c r="C91" s="26"/>
      <c r="D91" s="25"/>
      <c r="E91" s="25"/>
      <c r="F91" s="26"/>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row>
    <row r="92" spans="1:33" x14ac:dyDescent="0.2">
      <c r="A92" s="22"/>
      <c r="B92" s="25"/>
      <c r="C92" s="26"/>
      <c r="D92" s="25"/>
      <c r="E92" s="25"/>
      <c r="F92" s="26"/>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row>
    <row r="93" spans="1:33" x14ac:dyDescent="0.2">
      <c r="A93" s="22"/>
      <c r="B93" s="25"/>
      <c r="C93" s="26"/>
      <c r="D93" s="25"/>
      <c r="E93" s="25"/>
      <c r="F93" s="26"/>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row>
    <row r="94" spans="1:33" x14ac:dyDescent="0.2">
      <c r="A94" s="22"/>
      <c r="B94" s="25"/>
      <c r="C94" s="26"/>
      <c r="D94" s="25"/>
      <c r="E94" s="25"/>
      <c r="F94" s="26"/>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row>
    <row r="95" spans="1:33" x14ac:dyDescent="0.2">
      <c r="A95" s="22"/>
      <c r="B95" s="25"/>
      <c r="C95" s="26"/>
      <c r="D95" s="25"/>
      <c r="E95" s="25"/>
      <c r="F95" s="26"/>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row>
    <row r="96" spans="1:33" x14ac:dyDescent="0.2">
      <c r="A96" s="22"/>
      <c r="B96" s="25"/>
      <c r="C96" s="26"/>
      <c r="D96" s="25"/>
      <c r="E96" s="25"/>
      <c r="F96" s="26"/>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row>
    <row r="97" spans="1:33" x14ac:dyDescent="0.2">
      <c r="A97" s="22"/>
      <c r="B97" s="25"/>
      <c r="C97" s="26"/>
      <c r="D97" s="25"/>
      <c r="E97" s="25"/>
      <c r="F97" s="26"/>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row>
    <row r="98" spans="1:33" x14ac:dyDescent="0.2">
      <c r="A98" s="22"/>
      <c r="B98" s="25"/>
      <c r="C98" s="26"/>
      <c r="D98" s="25"/>
      <c r="E98" s="25"/>
      <c r="F98" s="26"/>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row>
    <row r="99" spans="1:33" x14ac:dyDescent="0.2">
      <c r="A99" s="22"/>
      <c r="B99" s="25"/>
      <c r="C99" s="26"/>
      <c r="D99" s="25"/>
      <c r="E99" s="25"/>
      <c r="F99" s="26"/>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row>
    <row r="100" spans="1:33" x14ac:dyDescent="0.2">
      <c r="A100" s="22"/>
      <c r="B100" s="25"/>
      <c r="C100" s="26"/>
      <c r="D100" s="25"/>
      <c r="E100" s="25"/>
      <c r="F100" s="26"/>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row>
    <row r="101" spans="1:33" x14ac:dyDescent="0.2">
      <c r="A101" s="22"/>
      <c r="B101" s="25"/>
      <c r="C101" s="26"/>
      <c r="D101" s="25"/>
      <c r="E101" s="25"/>
      <c r="F101" s="26"/>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row>
    <row r="102" spans="1:33" x14ac:dyDescent="0.2">
      <c r="A102" s="22"/>
      <c r="B102" s="25"/>
      <c r="C102" s="26"/>
      <c r="D102" s="25"/>
      <c r="E102" s="25"/>
      <c r="F102" s="26"/>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row>
    <row r="103" spans="1:33" x14ac:dyDescent="0.2">
      <c r="A103" s="22"/>
      <c r="B103" s="25"/>
      <c r="C103" s="26"/>
      <c r="D103" s="25"/>
      <c r="E103" s="25"/>
      <c r="F103" s="26"/>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row>
    <row r="104" spans="1:33" x14ac:dyDescent="0.2">
      <c r="A104" s="22"/>
      <c r="B104" s="25"/>
      <c r="C104" s="26"/>
      <c r="D104" s="25"/>
      <c r="E104" s="25"/>
      <c r="F104" s="26"/>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row>
    <row r="105" spans="1:33" x14ac:dyDescent="0.2">
      <c r="A105" s="22"/>
      <c r="B105" s="25"/>
      <c r="C105" s="26"/>
      <c r="D105" s="25"/>
      <c r="E105" s="25"/>
      <c r="F105" s="26"/>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row>
    <row r="106" spans="1:33" x14ac:dyDescent="0.2">
      <c r="A106" s="22"/>
      <c r="B106" s="25"/>
      <c r="C106" s="26"/>
      <c r="D106" s="25"/>
      <c r="E106" s="25"/>
      <c r="F106" s="26"/>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row>
    <row r="107" spans="1:33" x14ac:dyDescent="0.2">
      <c r="A107" s="22"/>
      <c r="B107" s="25"/>
      <c r="C107" s="26"/>
      <c r="D107" s="25"/>
      <c r="E107" s="25"/>
      <c r="F107" s="26"/>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row>
    <row r="108" spans="1:33" x14ac:dyDescent="0.2">
      <c r="A108" s="22"/>
      <c r="B108" s="25"/>
      <c r="C108" s="26"/>
      <c r="D108" s="25"/>
      <c r="E108" s="25"/>
      <c r="F108" s="26"/>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row>
    <row r="109" spans="1:33" x14ac:dyDescent="0.2">
      <c r="A109" s="22"/>
      <c r="B109" s="25"/>
      <c r="C109" s="26"/>
      <c r="D109" s="25"/>
      <c r="E109" s="25"/>
      <c r="F109" s="26"/>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row>
    <row r="110" spans="1:33" x14ac:dyDescent="0.2">
      <c r="A110" s="22"/>
      <c r="B110" s="25"/>
      <c r="C110" s="26"/>
      <c r="D110" s="25"/>
      <c r="E110" s="25"/>
      <c r="F110" s="26"/>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row>
    <row r="111" spans="1:33" x14ac:dyDescent="0.2">
      <c r="A111" s="22"/>
      <c r="B111" s="25"/>
      <c r="C111" s="26"/>
      <c r="D111" s="25"/>
      <c r="E111" s="25"/>
      <c r="F111" s="26"/>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row>
    <row r="112" spans="1:33" x14ac:dyDescent="0.2">
      <c r="A112" s="22"/>
      <c r="B112" s="25"/>
      <c r="C112" s="26"/>
      <c r="D112" s="25"/>
      <c r="E112" s="25"/>
      <c r="F112" s="26"/>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row>
    <row r="113" spans="1:33" x14ac:dyDescent="0.2">
      <c r="A113" s="22"/>
      <c r="B113" s="25"/>
      <c r="C113" s="26"/>
      <c r="D113" s="25"/>
      <c r="E113" s="25"/>
      <c r="F113" s="26"/>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row>
    <row r="114" spans="1:33" x14ac:dyDescent="0.2">
      <c r="A114" s="22"/>
      <c r="B114" s="25"/>
      <c r="C114" s="26"/>
      <c r="D114" s="25"/>
      <c r="E114" s="25"/>
      <c r="F114" s="26"/>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row>
    <row r="115" spans="1:33" x14ac:dyDescent="0.2">
      <c r="A115" s="22"/>
      <c r="B115" s="25"/>
      <c r="C115" s="26"/>
      <c r="D115" s="25"/>
      <c r="E115" s="25"/>
      <c r="F115" s="26"/>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row>
    <row r="116" spans="1:33" x14ac:dyDescent="0.2">
      <c r="A116" s="22"/>
      <c r="B116" s="25"/>
      <c r="C116" s="26"/>
      <c r="D116" s="25"/>
      <c r="E116" s="25"/>
      <c r="F116" s="26"/>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row>
    <row r="117" spans="1:33" x14ac:dyDescent="0.2">
      <c r="A117" s="22"/>
      <c r="B117" s="25"/>
      <c r="C117" s="26"/>
      <c r="D117" s="25"/>
      <c r="E117" s="25"/>
      <c r="F117" s="26"/>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row>
    <row r="118" spans="1:33" x14ac:dyDescent="0.2">
      <c r="A118" s="22"/>
      <c r="B118" s="25"/>
      <c r="C118" s="26"/>
      <c r="D118" s="25"/>
      <c r="E118" s="25"/>
      <c r="F118" s="26"/>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row>
    <row r="119" spans="1:33" x14ac:dyDescent="0.2">
      <c r="A119" s="22"/>
      <c r="B119" s="25"/>
      <c r="C119" s="26"/>
      <c r="D119" s="25"/>
      <c r="E119" s="25"/>
      <c r="F119" s="26"/>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row>
    <row r="120" spans="1:33" x14ac:dyDescent="0.2">
      <c r="A120" s="22"/>
      <c r="B120" s="25"/>
      <c r="C120" s="26"/>
      <c r="D120" s="25"/>
      <c r="E120" s="25"/>
      <c r="F120" s="26"/>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row>
    <row r="121" spans="1:33" x14ac:dyDescent="0.2">
      <c r="A121" s="22"/>
      <c r="B121" s="25"/>
      <c r="C121" s="26"/>
      <c r="D121" s="25"/>
      <c r="E121" s="25"/>
      <c r="F121" s="26"/>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row>
    <row r="122" spans="1:33" x14ac:dyDescent="0.2">
      <c r="A122" s="22"/>
      <c r="B122" s="25"/>
      <c r="C122" s="26"/>
      <c r="D122" s="25"/>
      <c r="E122" s="25"/>
      <c r="F122" s="26"/>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row>
    <row r="123" spans="1:33" x14ac:dyDescent="0.2">
      <c r="A123" s="22"/>
      <c r="B123" s="25"/>
      <c r="C123" s="26"/>
      <c r="D123" s="25"/>
      <c r="E123" s="25"/>
      <c r="F123" s="26"/>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row>
    <row r="124" spans="1:33" x14ac:dyDescent="0.2">
      <c r="A124" s="22"/>
      <c r="B124" s="25"/>
      <c r="C124" s="26"/>
      <c r="D124" s="25"/>
      <c r="E124" s="25"/>
      <c r="F124" s="26"/>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row>
    <row r="125" spans="1:33" x14ac:dyDescent="0.2">
      <c r="A125" s="22"/>
      <c r="B125" s="25"/>
      <c r="C125" s="26"/>
      <c r="D125" s="25"/>
      <c r="E125" s="25"/>
      <c r="F125" s="26"/>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row>
    <row r="126" spans="1:33" x14ac:dyDescent="0.2">
      <c r="A126" s="22"/>
      <c r="B126" s="25"/>
      <c r="C126" s="26"/>
      <c r="D126" s="25"/>
      <c r="E126" s="25"/>
      <c r="F126" s="26"/>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row>
    <row r="127" spans="1:33" x14ac:dyDescent="0.2">
      <c r="A127" s="22"/>
      <c r="B127" s="25"/>
      <c r="C127" s="26"/>
      <c r="D127" s="25"/>
      <c r="E127" s="25"/>
      <c r="F127" s="26"/>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row>
    <row r="128" spans="1:33" x14ac:dyDescent="0.2">
      <c r="A128" s="22"/>
      <c r="B128" s="25"/>
      <c r="C128" s="26"/>
      <c r="D128" s="25"/>
      <c r="E128" s="25"/>
      <c r="F128" s="26"/>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row>
    <row r="129" spans="1:33" x14ac:dyDescent="0.2">
      <c r="A129" s="22"/>
      <c r="B129" s="25"/>
      <c r="C129" s="26"/>
      <c r="D129" s="25"/>
      <c r="E129" s="25"/>
      <c r="F129" s="26"/>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row>
    <row r="130" spans="1:33" x14ac:dyDescent="0.2">
      <c r="A130" s="22"/>
      <c r="B130" s="25"/>
      <c r="C130" s="26"/>
      <c r="D130" s="25"/>
      <c r="E130" s="25"/>
      <c r="F130" s="26"/>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row>
    <row r="131" spans="1:33" x14ac:dyDescent="0.2">
      <c r="A131" s="22"/>
      <c r="B131" s="25"/>
      <c r="C131" s="26"/>
      <c r="D131" s="25"/>
      <c r="E131" s="25"/>
      <c r="F131" s="26"/>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row>
    <row r="132" spans="1:33" x14ac:dyDescent="0.2">
      <c r="A132" s="22"/>
      <c r="B132" s="25"/>
      <c r="C132" s="26"/>
      <c r="D132" s="25"/>
      <c r="E132" s="25"/>
      <c r="F132" s="26"/>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row>
    <row r="133" spans="1:33" x14ac:dyDescent="0.2">
      <c r="A133" s="22"/>
      <c r="B133" s="25"/>
      <c r="C133" s="26"/>
      <c r="D133" s="25"/>
      <c r="E133" s="25"/>
      <c r="F133" s="26"/>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row>
    <row r="134" spans="1:33" x14ac:dyDescent="0.2">
      <c r="A134" s="22"/>
      <c r="B134" s="25"/>
      <c r="C134" s="26"/>
      <c r="D134" s="25"/>
      <c r="E134" s="25"/>
      <c r="F134" s="26"/>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row>
    <row r="135" spans="1:33" x14ac:dyDescent="0.2">
      <c r="A135" s="22"/>
      <c r="B135" s="25"/>
      <c r="C135" s="26"/>
      <c r="D135" s="25"/>
      <c r="E135" s="25"/>
      <c r="F135" s="26"/>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row>
    <row r="136" spans="1:33" x14ac:dyDescent="0.2">
      <c r="A136" s="22"/>
      <c r="B136" s="25"/>
      <c r="C136" s="26"/>
      <c r="D136" s="25"/>
      <c r="E136" s="25"/>
      <c r="F136" s="26"/>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row>
    <row r="137" spans="1:33" x14ac:dyDescent="0.2">
      <c r="A137" s="22"/>
      <c r="B137" s="25"/>
      <c r="C137" s="26"/>
      <c r="D137" s="25"/>
      <c r="E137" s="25"/>
      <c r="F137" s="26"/>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row>
    <row r="138" spans="1:33" x14ac:dyDescent="0.2">
      <c r="A138" s="22"/>
      <c r="B138" s="25"/>
      <c r="C138" s="26"/>
      <c r="D138" s="25"/>
      <c r="E138" s="25"/>
      <c r="F138" s="26"/>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row>
    <row r="139" spans="1:33" x14ac:dyDescent="0.2">
      <c r="A139" s="22"/>
      <c r="B139" s="25"/>
      <c r="C139" s="26"/>
      <c r="D139" s="25"/>
      <c r="E139" s="25"/>
      <c r="F139" s="26"/>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row>
    <row r="140" spans="1:33" x14ac:dyDescent="0.2">
      <c r="A140" s="22"/>
      <c r="B140" s="25"/>
      <c r="C140" s="26"/>
      <c r="D140" s="25"/>
      <c r="E140" s="25"/>
      <c r="F140" s="26"/>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row>
    <row r="141" spans="1:33" x14ac:dyDescent="0.2">
      <c r="A141" s="22"/>
      <c r="B141" s="25"/>
      <c r="C141" s="26"/>
      <c r="D141" s="25"/>
      <c r="E141" s="25"/>
      <c r="F141" s="26"/>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row>
    <row r="142" spans="1:33" x14ac:dyDescent="0.2">
      <c r="A142" s="22"/>
      <c r="B142" s="25"/>
      <c r="C142" s="26"/>
      <c r="D142" s="25"/>
      <c r="E142" s="25"/>
      <c r="F142" s="26"/>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row>
    <row r="143" spans="1:33" x14ac:dyDescent="0.2">
      <c r="A143" s="22"/>
      <c r="B143" s="25"/>
      <c r="C143" s="26"/>
      <c r="D143" s="25"/>
      <c r="E143" s="25"/>
      <c r="F143" s="26"/>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row>
    <row r="144" spans="1:33" x14ac:dyDescent="0.2">
      <c r="A144" s="22"/>
      <c r="B144" s="25"/>
      <c r="C144" s="26"/>
      <c r="D144" s="25"/>
      <c r="E144" s="25"/>
      <c r="F144" s="26"/>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row>
    <row r="145" spans="1:33" x14ac:dyDescent="0.2">
      <c r="A145" s="22"/>
      <c r="B145" s="25"/>
      <c r="C145" s="26"/>
      <c r="D145" s="25"/>
      <c r="E145" s="25"/>
      <c r="F145" s="26"/>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row>
    <row r="146" spans="1:33" x14ac:dyDescent="0.2">
      <c r="A146" s="22"/>
      <c r="B146" s="25"/>
      <c r="C146" s="26"/>
      <c r="D146" s="25"/>
      <c r="E146" s="25"/>
      <c r="F146" s="26"/>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row>
    <row r="147" spans="1:33" x14ac:dyDescent="0.2">
      <c r="A147" s="22"/>
      <c r="B147" s="25"/>
      <c r="C147" s="26"/>
      <c r="D147" s="25"/>
      <c r="E147" s="25"/>
      <c r="F147" s="26"/>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row>
    <row r="148" spans="1:33" x14ac:dyDescent="0.2">
      <c r="A148" s="22"/>
      <c r="B148" s="25"/>
      <c r="C148" s="26"/>
      <c r="D148" s="25"/>
      <c r="E148" s="25"/>
      <c r="F148" s="26"/>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row>
    <row r="149" spans="1:33" x14ac:dyDescent="0.2">
      <c r="A149" s="22"/>
      <c r="B149" s="25"/>
      <c r="C149" s="26"/>
      <c r="D149" s="25"/>
      <c r="E149" s="25"/>
      <c r="F149" s="26"/>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row>
    <row r="150" spans="1:33" x14ac:dyDescent="0.2">
      <c r="A150" s="22"/>
      <c r="B150" s="25"/>
      <c r="C150" s="26"/>
      <c r="D150" s="25"/>
      <c r="E150" s="25"/>
      <c r="F150" s="26"/>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row>
    <row r="151" spans="1:33" x14ac:dyDescent="0.2">
      <c r="A151" s="22"/>
      <c r="B151" s="25"/>
      <c r="C151" s="26"/>
      <c r="D151" s="25"/>
      <c r="E151" s="25"/>
      <c r="F151" s="26"/>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row>
    <row r="152" spans="1:33" x14ac:dyDescent="0.2">
      <c r="A152" s="22"/>
      <c r="B152" s="25"/>
      <c r="C152" s="26"/>
      <c r="D152" s="25"/>
      <c r="E152" s="25"/>
      <c r="F152" s="26"/>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row>
    <row r="153" spans="1:33" x14ac:dyDescent="0.2">
      <c r="A153" s="22"/>
      <c r="B153" s="25"/>
      <c r="C153" s="26"/>
      <c r="D153" s="25"/>
      <c r="E153" s="25"/>
      <c r="F153" s="26"/>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row>
    <row r="154" spans="1:33" x14ac:dyDescent="0.2">
      <c r="A154" s="22"/>
      <c r="B154" s="25"/>
      <c r="C154" s="26"/>
      <c r="D154" s="25"/>
      <c r="E154" s="25"/>
      <c r="F154" s="26"/>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row>
    <row r="155" spans="1:33" x14ac:dyDescent="0.2">
      <c r="A155" s="22"/>
      <c r="B155" s="25"/>
      <c r="C155" s="26"/>
      <c r="D155" s="25"/>
      <c r="E155" s="25"/>
      <c r="F155" s="26"/>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row>
    <row r="156" spans="1:33" x14ac:dyDescent="0.2">
      <c r="A156" s="22"/>
      <c r="B156" s="25"/>
      <c r="C156" s="26"/>
      <c r="D156" s="25"/>
      <c r="E156" s="25"/>
      <c r="F156" s="26"/>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row>
    <row r="157" spans="1:33" x14ac:dyDescent="0.2">
      <c r="A157" s="22"/>
      <c r="B157" s="25"/>
      <c r="C157" s="26"/>
      <c r="D157" s="25"/>
      <c r="E157" s="25"/>
      <c r="F157" s="26"/>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row>
    <row r="158" spans="1:33" x14ac:dyDescent="0.2">
      <c r="A158" s="22"/>
      <c r="B158" s="25"/>
      <c r="C158" s="26"/>
      <c r="D158" s="25"/>
      <c r="E158" s="25"/>
      <c r="F158" s="26"/>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row>
    <row r="159" spans="1:33" x14ac:dyDescent="0.2">
      <c r="A159" s="22"/>
      <c r="B159" s="25"/>
      <c r="C159" s="26"/>
      <c r="D159" s="25"/>
      <c r="E159" s="25"/>
      <c r="F159" s="26"/>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row>
    <row r="160" spans="1:33" x14ac:dyDescent="0.2">
      <c r="A160" s="22"/>
      <c r="B160" s="25"/>
      <c r="C160" s="26"/>
      <c r="D160" s="25"/>
      <c r="E160" s="25"/>
      <c r="F160" s="26"/>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row>
    <row r="161" spans="1:33" x14ac:dyDescent="0.2">
      <c r="A161" s="22"/>
      <c r="B161" s="25"/>
      <c r="C161" s="26"/>
      <c r="D161" s="25"/>
      <c r="E161" s="25"/>
      <c r="F161" s="26"/>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row>
    <row r="162" spans="1:33" x14ac:dyDescent="0.2">
      <c r="A162" s="22"/>
      <c r="B162" s="25"/>
      <c r="C162" s="26"/>
      <c r="D162" s="25"/>
      <c r="E162" s="25"/>
      <c r="F162" s="26"/>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row>
    <row r="163" spans="1:33" x14ac:dyDescent="0.2">
      <c r="A163" s="22"/>
      <c r="B163" s="25"/>
      <c r="C163" s="26"/>
      <c r="D163" s="25"/>
      <c r="E163" s="25"/>
      <c r="F163" s="26"/>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row>
    <row r="164" spans="1:33" x14ac:dyDescent="0.2">
      <c r="A164" s="22"/>
      <c r="B164" s="25"/>
      <c r="C164" s="26"/>
      <c r="D164" s="25"/>
      <c r="E164" s="25"/>
      <c r="F164" s="26"/>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row>
    <row r="165" spans="1:33" x14ac:dyDescent="0.2">
      <c r="A165" s="22"/>
      <c r="B165" s="25"/>
      <c r="C165" s="26"/>
      <c r="D165" s="25"/>
      <c r="E165" s="25"/>
      <c r="F165" s="26"/>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row>
    <row r="166" spans="1:33" x14ac:dyDescent="0.2">
      <c r="A166" s="22"/>
      <c r="B166" s="25"/>
      <c r="C166" s="26"/>
      <c r="D166" s="25"/>
      <c r="E166" s="25"/>
      <c r="F166" s="26"/>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row>
    <row r="167" spans="1:33" x14ac:dyDescent="0.2">
      <c r="A167" s="22"/>
      <c r="B167" s="25"/>
      <c r="C167" s="26"/>
      <c r="D167" s="25"/>
      <c r="E167" s="25"/>
      <c r="F167" s="26"/>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row>
    <row r="168" spans="1:33" x14ac:dyDescent="0.2">
      <c r="A168" s="22"/>
      <c r="B168" s="25"/>
      <c r="C168" s="26"/>
      <c r="D168" s="25"/>
      <c r="E168" s="25"/>
      <c r="F168" s="26"/>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row>
    <row r="169" spans="1:33" x14ac:dyDescent="0.2">
      <c r="A169" s="22"/>
      <c r="B169" s="25"/>
      <c r="C169" s="26"/>
      <c r="D169" s="25"/>
      <c r="E169" s="25"/>
      <c r="F169" s="26"/>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row>
    <row r="170" spans="1:33" x14ac:dyDescent="0.2">
      <c r="A170" s="22"/>
      <c r="B170" s="25"/>
      <c r="C170" s="26"/>
      <c r="D170" s="25"/>
      <c r="E170" s="25"/>
      <c r="F170" s="26"/>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row>
    <row r="171" spans="1:33" x14ac:dyDescent="0.2">
      <c r="A171" s="22"/>
      <c r="B171" s="25"/>
      <c r="C171" s="26"/>
      <c r="D171" s="25"/>
      <c r="E171" s="25"/>
      <c r="F171" s="26"/>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row>
    <row r="172" spans="1:33" x14ac:dyDescent="0.2">
      <c r="A172" s="22"/>
      <c r="B172" s="25"/>
      <c r="C172" s="26"/>
      <c r="D172" s="25"/>
      <c r="E172" s="25"/>
      <c r="F172" s="26"/>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row>
    <row r="173" spans="1:33" x14ac:dyDescent="0.2">
      <c r="A173" s="22"/>
      <c r="B173" s="25"/>
      <c r="C173" s="26"/>
      <c r="D173" s="25"/>
      <c r="E173" s="25"/>
      <c r="F173" s="26"/>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row>
    <row r="174" spans="1:33" x14ac:dyDescent="0.2">
      <c r="A174" s="22"/>
      <c r="B174" s="25"/>
      <c r="C174" s="26"/>
      <c r="D174" s="25"/>
      <c r="E174" s="25"/>
      <c r="F174" s="26"/>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row>
    <row r="175" spans="1:33" x14ac:dyDescent="0.2">
      <c r="A175" s="22"/>
      <c r="B175" s="25"/>
      <c r="C175" s="26"/>
      <c r="D175" s="25"/>
      <c r="E175" s="25"/>
      <c r="F175" s="26"/>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row>
    <row r="176" spans="1:33" x14ac:dyDescent="0.2">
      <c r="A176" s="22"/>
      <c r="B176" s="25"/>
      <c r="C176" s="26"/>
      <c r="D176" s="25"/>
      <c r="E176" s="25"/>
      <c r="F176" s="26"/>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row>
    <row r="177" spans="1:33" x14ac:dyDescent="0.2">
      <c r="A177" s="22"/>
      <c r="B177" s="25"/>
      <c r="C177" s="26"/>
      <c r="D177" s="25"/>
      <c r="E177" s="25"/>
      <c r="F177" s="26"/>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row>
    <row r="178" spans="1:33" x14ac:dyDescent="0.2">
      <c r="A178" s="22"/>
      <c r="B178" s="25"/>
      <c r="C178" s="26"/>
      <c r="D178" s="25"/>
      <c r="E178" s="25"/>
      <c r="F178" s="26"/>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row>
    <row r="179" spans="1:33" x14ac:dyDescent="0.2">
      <c r="A179" s="22"/>
      <c r="B179" s="25"/>
      <c r="C179" s="26"/>
      <c r="D179" s="25"/>
      <c r="E179" s="25"/>
      <c r="F179" s="26"/>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row>
    <row r="180" spans="1:33" x14ac:dyDescent="0.2">
      <c r="A180" s="22"/>
      <c r="B180" s="25"/>
      <c r="C180" s="26"/>
      <c r="D180" s="25"/>
      <c r="E180" s="25"/>
      <c r="F180" s="26"/>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row>
    <row r="181" spans="1:33" x14ac:dyDescent="0.2">
      <c r="A181" s="22"/>
      <c r="B181" s="25"/>
      <c r="C181" s="26"/>
      <c r="D181" s="25"/>
      <c r="E181" s="25"/>
      <c r="F181" s="26"/>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row>
    <row r="182" spans="1:33" x14ac:dyDescent="0.2">
      <c r="A182" s="22"/>
      <c r="B182" s="25"/>
      <c r="C182" s="26"/>
      <c r="D182" s="25"/>
      <c r="E182" s="25"/>
      <c r="F182" s="26"/>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row>
    <row r="183" spans="1:33" x14ac:dyDescent="0.2">
      <c r="A183" s="22"/>
      <c r="B183" s="25"/>
      <c r="C183" s="26"/>
      <c r="D183" s="25"/>
      <c r="E183" s="25"/>
      <c r="F183" s="26"/>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row>
    <row r="184" spans="1:33" x14ac:dyDescent="0.2">
      <c r="A184" s="22"/>
      <c r="B184" s="25"/>
      <c r="C184" s="26"/>
      <c r="D184" s="25"/>
      <c r="E184" s="25"/>
      <c r="F184" s="26"/>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row>
    <row r="185" spans="1:33" x14ac:dyDescent="0.2">
      <c r="A185" s="22"/>
      <c r="B185" s="25"/>
      <c r="C185" s="26"/>
      <c r="D185" s="25"/>
      <c r="E185" s="25"/>
      <c r="F185" s="26"/>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row>
    <row r="186" spans="1:33" x14ac:dyDescent="0.2">
      <c r="A186" s="22"/>
      <c r="B186" s="25"/>
      <c r="C186" s="26"/>
      <c r="D186" s="25"/>
      <c r="E186" s="25"/>
      <c r="F186" s="26"/>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row>
    <row r="187" spans="1:33" x14ac:dyDescent="0.2">
      <c r="A187" s="22"/>
      <c r="B187" s="25"/>
      <c r="C187" s="26"/>
      <c r="D187" s="25"/>
      <c r="E187" s="25"/>
      <c r="F187" s="26"/>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row>
    <row r="188" spans="1:33" x14ac:dyDescent="0.2">
      <c r="A188" s="22"/>
      <c r="B188" s="25"/>
      <c r="C188" s="26"/>
      <c r="D188" s="25"/>
      <c r="E188" s="25"/>
      <c r="F188" s="26"/>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row>
    <row r="189" spans="1:33" x14ac:dyDescent="0.2">
      <c r="A189" s="22"/>
      <c r="B189" s="25"/>
      <c r="C189" s="26"/>
      <c r="D189" s="25"/>
      <c r="E189" s="25"/>
      <c r="F189" s="26"/>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row>
    <row r="190" spans="1:33" x14ac:dyDescent="0.2">
      <c r="A190" s="22"/>
      <c r="B190" s="25"/>
      <c r="C190" s="26"/>
      <c r="D190" s="25"/>
      <c r="E190" s="25"/>
      <c r="F190" s="26"/>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row>
    <row r="191" spans="1:33" x14ac:dyDescent="0.2">
      <c r="A191" s="22"/>
      <c r="B191" s="25"/>
      <c r="C191" s="26"/>
      <c r="D191" s="25"/>
      <c r="E191" s="25"/>
      <c r="F191" s="26"/>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row>
    <row r="192" spans="1:33" x14ac:dyDescent="0.2">
      <c r="A192" s="22"/>
      <c r="B192" s="25"/>
      <c r="C192" s="26"/>
      <c r="D192" s="25"/>
      <c r="E192" s="25"/>
      <c r="F192" s="26"/>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row>
    <row r="193" spans="1:33" x14ac:dyDescent="0.2">
      <c r="A193" s="22"/>
      <c r="B193" s="25"/>
      <c r="C193" s="26"/>
      <c r="D193" s="25"/>
      <c r="E193" s="25"/>
      <c r="F193" s="26"/>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row>
    <row r="194" spans="1:33" x14ac:dyDescent="0.2">
      <c r="A194" s="22"/>
      <c r="B194" s="25"/>
      <c r="C194" s="26"/>
      <c r="D194" s="25"/>
      <c r="E194" s="25"/>
      <c r="F194" s="26"/>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row>
    <row r="195" spans="1:33" x14ac:dyDescent="0.2">
      <c r="A195" s="22"/>
      <c r="B195" s="25"/>
      <c r="C195" s="26"/>
      <c r="D195" s="25"/>
      <c r="E195" s="25"/>
      <c r="F195" s="26"/>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row>
    <row r="196" spans="1:33" x14ac:dyDescent="0.2">
      <c r="A196" s="22"/>
      <c r="B196" s="25"/>
      <c r="C196" s="26"/>
      <c r="D196" s="25"/>
      <c r="E196" s="25"/>
      <c r="F196" s="26"/>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row>
    <row r="197" spans="1:33" x14ac:dyDescent="0.2">
      <c r="A197" s="22"/>
      <c r="B197" s="25"/>
      <c r="C197" s="26"/>
      <c r="D197" s="25"/>
      <c r="E197" s="25"/>
      <c r="F197" s="26"/>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row>
    <row r="198" spans="1:33" x14ac:dyDescent="0.2">
      <c r="A198" s="22"/>
      <c r="B198" s="25"/>
      <c r="C198" s="26"/>
      <c r="D198" s="25"/>
      <c r="E198" s="25"/>
      <c r="F198" s="26"/>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row>
    <row r="199" spans="1:33" x14ac:dyDescent="0.2">
      <c r="A199" s="22"/>
      <c r="B199" s="25"/>
      <c r="C199" s="26"/>
      <c r="D199" s="25"/>
      <c r="E199" s="25"/>
      <c r="F199" s="26"/>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row>
    <row r="200" spans="1:33" x14ac:dyDescent="0.2">
      <c r="A200" s="22"/>
      <c r="B200" s="25"/>
      <c r="C200" s="26"/>
      <c r="D200" s="25"/>
      <c r="E200" s="25"/>
      <c r="F200" s="26"/>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row>
    <row r="201" spans="1:33" x14ac:dyDescent="0.2">
      <c r="A201" s="22"/>
      <c r="B201" s="25"/>
      <c r="C201" s="26"/>
      <c r="D201" s="25"/>
      <c r="E201" s="25"/>
      <c r="F201" s="26"/>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row>
    <row r="202" spans="1:33" x14ac:dyDescent="0.2">
      <c r="A202" s="22"/>
      <c r="B202" s="25"/>
      <c r="C202" s="26"/>
      <c r="D202" s="25"/>
      <c r="E202" s="25"/>
      <c r="F202" s="26"/>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row>
    <row r="203" spans="1:33" x14ac:dyDescent="0.2">
      <c r="A203" s="22"/>
      <c r="B203" s="25"/>
      <c r="C203" s="26"/>
      <c r="D203" s="25"/>
      <c r="E203" s="25"/>
      <c r="F203" s="26"/>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row>
    <row r="204" spans="1:33" x14ac:dyDescent="0.2">
      <c r="A204" s="22"/>
      <c r="B204" s="25"/>
      <c r="C204" s="26"/>
      <c r="D204" s="25"/>
      <c r="E204" s="25"/>
      <c r="F204" s="26"/>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row>
    <row r="205" spans="1:33" x14ac:dyDescent="0.2">
      <c r="A205" s="22"/>
      <c r="B205" s="25"/>
      <c r="C205" s="26"/>
      <c r="D205" s="25"/>
      <c r="E205" s="25"/>
      <c r="F205" s="26"/>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row>
    <row r="206" spans="1:33" x14ac:dyDescent="0.2">
      <c r="A206" s="22"/>
      <c r="B206" s="25"/>
      <c r="C206" s="26"/>
      <c r="D206" s="25"/>
      <c r="E206" s="25"/>
      <c r="F206" s="26"/>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row>
    <row r="207" spans="1:33" x14ac:dyDescent="0.2">
      <c r="A207" s="22"/>
      <c r="B207" s="25"/>
      <c r="C207" s="26"/>
      <c r="D207" s="25"/>
      <c r="E207" s="25"/>
      <c r="F207" s="26"/>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row>
    <row r="208" spans="1:33" x14ac:dyDescent="0.2">
      <c r="A208" s="22"/>
      <c r="B208" s="25"/>
      <c r="C208" s="26"/>
      <c r="D208" s="25"/>
      <c r="E208" s="25"/>
      <c r="F208" s="26"/>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row>
    <row r="209" spans="1:33" x14ac:dyDescent="0.2">
      <c r="A209" s="22"/>
      <c r="B209" s="25"/>
      <c r="C209" s="26"/>
      <c r="D209" s="25"/>
      <c r="E209" s="25"/>
      <c r="F209" s="26"/>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row>
    <row r="210" spans="1:33" x14ac:dyDescent="0.2">
      <c r="A210" s="22"/>
      <c r="B210" s="25"/>
      <c r="C210" s="26"/>
      <c r="D210" s="25"/>
      <c r="E210" s="25"/>
      <c r="F210" s="26"/>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row>
    <row r="211" spans="1:33" x14ac:dyDescent="0.2">
      <c r="A211" s="22"/>
      <c r="B211" s="25"/>
      <c r="C211" s="26"/>
      <c r="D211" s="25"/>
      <c r="E211" s="25"/>
      <c r="F211" s="26"/>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row>
    <row r="212" spans="1:33" x14ac:dyDescent="0.2">
      <c r="A212" s="22"/>
      <c r="B212" s="25"/>
      <c r="C212" s="26"/>
      <c r="D212" s="25"/>
      <c r="E212" s="25"/>
      <c r="F212" s="26"/>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row>
    <row r="213" spans="1:33" x14ac:dyDescent="0.2">
      <c r="A213" s="22"/>
      <c r="B213" s="25"/>
      <c r="C213" s="26"/>
      <c r="D213" s="25"/>
      <c r="E213" s="25"/>
      <c r="F213" s="26"/>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row>
    <row r="214" spans="1:33" x14ac:dyDescent="0.2">
      <c r="A214" s="22"/>
      <c r="B214" s="25"/>
      <c r="C214" s="26"/>
      <c r="D214" s="25"/>
      <c r="E214" s="25"/>
      <c r="F214" s="26"/>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row>
    <row r="215" spans="1:33" x14ac:dyDescent="0.2">
      <c r="A215" s="22"/>
      <c r="B215" s="25"/>
      <c r="C215" s="26"/>
      <c r="D215" s="25"/>
      <c r="E215" s="25"/>
      <c r="F215" s="26"/>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row>
    <row r="216" spans="1:33" x14ac:dyDescent="0.2">
      <c r="A216" s="22"/>
      <c r="B216" s="25"/>
      <c r="C216" s="26"/>
      <c r="D216" s="25"/>
      <c r="E216" s="25"/>
      <c r="F216" s="26"/>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row>
    <row r="217" spans="1:33" x14ac:dyDescent="0.2">
      <c r="A217" s="22"/>
      <c r="B217" s="25"/>
      <c r="C217" s="26"/>
      <c r="D217" s="25"/>
      <c r="E217" s="25"/>
      <c r="F217" s="26"/>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row>
    <row r="218" spans="1:33" x14ac:dyDescent="0.2">
      <c r="A218" s="22"/>
      <c r="B218" s="25"/>
      <c r="C218" s="26"/>
      <c r="D218" s="25"/>
      <c r="E218" s="25"/>
      <c r="F218" s="26"/>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row>
    <row r="219" spans="1:33" x14ac:dyDescent="0.2">
      <c r="A219" s="22"/>
      <c r="B219" s="25"/>
      <c r="C219" s="26"/>
      <c r="D219" s="25"/>
      <c r="E219" s="25"/>
      <c r="F219" s="26"/>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row>
    <row r="220" spans="1:33" x14ac:dyDescent="0.2">
      <c r="A220" s="22"/>
      <c r="B220" s="25"/>
      <c r="C220" s="26"/>
      <c r="D220" s="25"/>
      <c r="E220" s="25"/>
      <c r="F220" s="26"/>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row>
    <row r="221" spans="1:33" x14ac:dyDescent="0.2">
      <c r="A221" s="22"/>
      <c r="B221" s="25"/>
      <c r="C221" s="26"/>
      <c r="D221" s="25"/>
      <c r="E221" s="25"/>
      <c r="F221" s="26"/>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row>
  </sheetData>
  <sheetProtection algorithmName="SHA-512" hashValue="BoiYpGZE2RoUlAxnIjJl9JTAw3P82aGzikCfSsWNc2KRAx0KKj5BeFvPx55mThWajFKq5HJtrm0CGu+sG7OHIA==" saltValue="MNK/DNExAh81Yf24TJti9g==" spinCount="100000" sheet="1" objects="1" scenarios="1"/>
  <customSheetViews>
    <customSheetView guid="{3254EB91-42CD-40D8-8DBB-9458794EC086}" showPageBreaks="1" printArea="1">
      <selection activeCell="A2" sqref="A2:XFD2"/>
      <pageMargins left="0.78740157480314965" right="0.47244094488188981" top="0.98425196850393704" bottom="0.98425196850393704" header="0.51181102362204722" footer="0.51181102362204722"/>
      <pageSetup paperSize="9" orientation="portrait" blackAndWhite="1" r:id="rId1"/>
      <headerFooter alignWithMargins="0"/>
    </customSheetView>
  </customSheetViews>
  <mergeCells count="2">
    <mergeCell ref="T3:U3"/>
    <mergeCell ref="V3:Y3"/>
  </mergeCells>
  <pageMargins left="0.78740157480314965" right="0.47244094488188981" top="0.98425196850393704" bottom="0.98425196850393704" header="0.51181102362204722" footer="0.51181102362204722"/>
  <pageSetup paperSize="9" orientation="portrait" blackAndWhite="1"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dc:creator>
  <cp:lastModifiedBy>Müller, Sabrina</cp:lastModifiedBy>
  <cp:lastPrinted>2016-04-04T11:29:21Z</cp:lastPrinted>
  <dcterms:created xsi:type="dcterms:W3CDTF">2001-01-25T09:04:37Z</dcterms:created>
  <dcterms:modified xsi:type="dcterms:W3CDTF">2016-04-04T11:42:50Z</dcterms:modified>
</cp:coreProperties>
</file>